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ThisWorkbook" defaultThemeVersion="124226"/>
  <mc:AlternateContent xmlns:mc="http://schemas.openxmlformats.org/markup-compatibility/2006">
    <mc:Choice Requires="x15">
      <x15ac:absPath xmlns:x15ac="http://schemas.microsoft.com/office/spreadsheetml/2010/11/ac" url="https://liveutk-my.sharepoint.com/personal/vsykes_utk_edu/Documents/Projects/OVT/OVT Soybean/2024/Soybean Report Files/"/>
    </mc:Choice>
  </mc:AlternateContent>
  <xr:revisionPtr revIDLastSave="25" documentId="8_{866A16B1-CAAB-4EB4-98C3-8350789A381E}" xr6:coauthVersionLast="47" xr6:coauthVersionMax="47" xr10:uidLastSave="{0DF29D77-2601-4090-90CE-7198809CC3F9}"/>
  <bookViews>
    <workbookView xWindow="-96" yWindow="-96" windowWidth="20928" windowHeight="12432" tabRatio="925" xr2:uid="{00000000-000D-0000-FFFF-FFFF00000000}"/>
  </bookViews>
  <sheets>
    <sheet name="REC Location Info" sheetId="123" r:id="rId1"/>
    <sheet name="County Location Info " sheetId="258" r:id="rId2"/>
    <sheet name="A group" sheetId="245" r:id="rId3"/>
    <sheet name="MG-3 Ag" sheetId="263" r:id="rId4"/>
    <sheet name="MG-3 Loc" sheetId="266" r:id="rId5"/>
    <sheet name="MG-4E Ag" sheetId="223" r:id="rId6"/>
    <sheet name="MG-4E Loc" sheetId="224" r:id="rId7"/>
    <sheet name="MG-4E County XF" sheetId="192" r:id="rId8"/>
    <sheet name="MG-4E County Enlist" sheetId="246" r:id="rId9"/>
    <sheet name="2024 RR4E Disease " sheetId="275" r:id="rId10"/>
    <sheet name="2024 Enlist Disease" sheetId="277" r:id="rId11"/>
    <sheet name="MG-4E vs Strip Trials" sheetId="193" r:id="rId12"/>
    <sheet name="MG-4L Ag" sheetId="225" r:id="rId13"/>
    <sheet name="MG-4L Loc" sheetId="226" r:id="rId14"/>
    <sheet name="MG-4L County XF" sheetId="166" r:id="rId15"/>
    <sheet name="2024 RR4L Disease" sheetId="276" r:id="rId16"/>
    <sheet name="MG-4L vs Strip Trials" sheetId="201" r:id="rId17"/>
    <sheet name="MG-5 Ag" sheetId="204" r:id="rId18"/>
    <sheet name="MG-5 Loc" sheetId="205" r:id="rId19"/>
    <sheet name="Soybean Traits &amp; Entries" sheetId="130" r:id="rId20"/>
    <sheet name="Soybean Company Contacts" sheetId="131" r:id="rId21"/>
    <sheet name="Soybean Trait Abbr" sheetId="142" r:id="rId22"/>
  </sheets>
  <externalReferences>
    <externalReference r:id="rId23"/>
  </externalReferences>
  <definedNames>
    <definedName name="_xlnm._FilterDatabase" localSheetId="3" hidden="1">'MG-3 Ag'!$A$3:$J$27</definedName>
    <definedName name="_xlnm._FilterDatabase" localSheetId="4" hidden="1">'MG-3 Loc'!$A$3:$P$24</definedName>
    <definedName name="_xlnm._FilterDatabase" localSheetId="5" hidden="1">'MG-4E Ag'!#REF!</definedName>
    <definedName name="_xlnm._FilterDatabase" localSheetId="6" hidden="1">'MG-4E Loc'!#REF!</definedName>
    <definedName name="_xlnm._FilterDatabase" localSheetId="12" hidden="1">'MG-4L Ag'!#REF!</definedName>
    <definedName name="_xlnm._FilterDatabase" localSheetId="13" hidden="1">'MG-4L Loc'!#REF!</definedName>
    <definedName name="_xlnm._FilterDatabase" localSheetId="17" hidden="1">'MG-5 Ag'!#REF!</definedName>
    <definedName name="_xlnm._FilterDatabase" localSheetId="18" hidden="1">'MG-5 Loc'!#REF!</definedName>
    <definedName name="_xlnm.Print_Area" localSheetId="10">'2024 Enlist Disease'!$A$1:$Q$50</definedName>
    <definedName name="_xlnm.Print_Area" localSheetId="9">'2024 RR4E Disease '!$A$1:$R$35</definedName>
    <definedName name="_xlnm.Print_Area" localSheetId="15">'2024 RR4L Disease'!$A$1:$Q$43</definedName>
    <definedName name="_xlnm.Print_Area" localSheetId="2">'A group'!$A$1:$H$60</definedName>
    <definedName name="_xlnm.Print_Area" localSheetId="3">'MG-3 Ag'!$A$1:$S$24</definedName>
    <definedName name="_xlnm.Print_Area" localSheetId="4">'MG-3 Loc'!$A$1:$U$20</definedName>
    <definedName name="_xlnm.Print_Area" localSheetId="5">'MG-4E Ag'!$A$1:$L$39</definedName>
    <definedName name="_xlnm.Print_Area" localSheetId="8">'MG-4E County Enlist'!$A$1:$K$37</definedName>
    <definedName name="_xlnm.Print_Area" localSheetId="7">'MG-4E County XF'!$A$1:$I$22</definedName>
    <definedName name="_xlnm.Print_Area" localSheetId="6">'MG-4E Loc'!#REF!</definedName>
    <definedName name="_xlnm.Print_Area" localSheetId="11">'MG-4E vs Strip Trials'!$A$1:$L$15</definedName>
    <definedName name="_xlnm.Print_Area" localSheetId="12">'MG-4L Ag'!$A$1:$V$55</definedName>
    <definedName name="_xlnm.Print_Area" localSheetId="14">'MG-4L County XF'!$A$1:$K$27</definedName>
    <definedName name="_xlnm.Print_Area" localSheetId="13">'MG-4L Loc'!$A$1:$U$52</definedName>
    <definedName name="_xlnm.Print_Area" localSheetId="16">'MG-4L vs Strip Trials'!$A$1:$L$22</definedName>
    <definedName name="_xlnm.Print_Area" localSheetId="17">'MG-5 Ag'!$A$1:$V$24</definedName>
    <definedName name="_xlnm.Print_Area" localSheetId="18">'MG-5 Loc'!#REF!</definedName>
    <definedName name="_xlnm.Print_Area" localSheetId="0">'REC Location Info'!$A$1:$G$54</definedName>
    <definedName name="_xlnm.Print_Area" localSheetId="20">'Soybean Company Contacts'!$A$1:$E$18</definedName>
    <definedName name="_xlnm.Print_Area" localSheetId="21">'Soybean Trait Abbr'!$A$1:$C$9</definedName>
    <definedName name="_xlnm.Print_Area" localSheetId="19">'Soybean Traits &amp; Entries'!$B$1:$H$87</definedName>
    <definedName name="_xlnm.Print_Titles" localSheetId="12">'MG-4L Ag'!$1:$3</definedName>
    <definedName name="_xlnm.Print_Titles" localSheetId="13">'MG-4L Loc'!$1:$2</definedName>
    <definedName name="VL_2024">'Soybean Traits &amp; Entries'!$A$3:$B$83</definedName>
    <definedName name="VL_2024_1">'Soybean Traits &amp; Entries'!$A$3:$D$83</definedName>
    <definedName name="VL_SOY_2020" localSheetId="10">'[1]2021 Soybean Traits &amp; Entries'!$A$4:$K$113</definedName>
    <definedName name="VL_SOY_2020" localSheetId="9">'[1]2021 Soybean Traits &amp; Entries'!$A$4:$K$113</definedName>
    <definedName name="VL_SOY_2020" localSheetId="15">'[1]2021 Soybean Traits &amp; Entries'!$A$4:$K$113</definedName>
    <definedName name="VL_SOY_2020">'Soybean Traits &amp; Entries'!$A$3:$H$83</definedName>
    <definedName name="VL_traits">'Soybean Traits &amp; Entries'!$A$3:$D$74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245" l="1"/>
  <c r="K30" i="245"/>
  <c r="L30" i="245"/>
  <c r="J31" i="245"/>
  <c r="K31" i="245"/>
  <c r="L31" i="245"/>
  <c r="J6" i="245"/>
  <c r="K6" i="245"/>
  <c r="L6" i="245"/>
  <c r="J8" i="245"/>
  <c r="K8" i="245"/>
  <c r="L8" i="245"/>
  <c r="J9" i="245"/>
  <c r="K9" i="245"/>
  <c r="L9" i="245"/>
  <c r="J10" i="245"/>
  <c r="K10" i="245"/>
  <c r="L10" i="245"/>
  <c r="J11" i="245"/>
  <c r="K11" i="245"/>
  <c r="L11" i="245"/>
  <c r="J18" i="245"/>
  <c r="K18" i="245"/>
  <c r="L18" i="245"/>
  <c r="J19" i="245"/>
  <c r="K19" i="245"/>
  <c r="L19" i="245"/>
  <c r="J27" i="245"/>
  <c r="K27" i="245"/>
  <c r="L27" i="245"/>
  <c r="J23" i="245"/>
  <c r="K23" i="245"/>
  <c r="L23" i="245"/>
  <c r="J14" i="245"/>
  <c r="K14" i="245"/>
  <c r="L14" i="245"/>
  <c r="J20" i="245"/>
  <c r="K20" i="245"/>
  <c r="L20" i="245"/>
  <c r="J24" i="245"/>
  <c r="K24" i="245"/>
  <c r="L24" i="245"/>
  <c r="J22" i="245"/>
  <c r="K22" i="245"/>
  <c r="L22" i="245"/>
  <c r="J26" i="245"/>
  <c r="K26" i="245"/>
  <c r="L26" i="245"/>
  <c r="J28" i="245"/>
  <c r="K28" i="245"/>
  <c r="L28" i="245"/>
  <c r="J17" i="245"/>
  <c r="K17" i="245"/>
  <c r="L17" i="245"/>
  <c r="J15" i="245"/>
  <c r="K15" i="245"/>
  <c r="L15" i="245"/>
  <c r="J21" i="245"/>
  <c r="K21" i="245"/>
  <c r="L21" i="245"/>
  <c r="J25" i="245"/>
  <c r="K25" i="245"/>
  <c r="L25" i="245"/>
  <c r="J12" i="245"/>
  <c r="K12" i="245"/>
  <c r="L12" i="245"/>
  <c r="J13" i="245"/>
  <c r="K13" i="245"/>
  <c r="L13" i="245"/>
  <c r="J16" i="245"/>
  <c r="K16" i="245"/>
  <c r="L16" i="245"/>
  <c r="J29" i="245"/>
  <c r="K29" i="245"/>
  <c r="L29" i="245"/>
  <c r="J32" i="245"/>
  <c r="K32" i="245"/>
  <c r="L32" i="245"/>
  <c r="J33" i="245"/>
  <c r="K33" i="245"/>
  <c r="L33" i="245"/>
  <c r="J34" i="245"/>
  <c r="K34" i="245"/>
  <c r="L34" i="245"/>
  <c r="J47" i="245"/>
  <c r="K47" i="245"/>
  <c r="L47" i="245"/>
  <c r="J48" i="245"/>
  <c r="K48" i="245"/>
  <c r="L48" i="245"/>
  <c r="J44" i="245"/>
  <c r="K44" i="245"/>
  <c r="L44" i="245"/>
  <c r="J50" i="245"/>
  <c r="K50" i="245"/>
  <c r="L50" i="245"/>
  <c r="J35" i="245"/>
  <c r="K35" i="245"/>
  <c r="L35" i="245"/>
  <c r="J36" i="245"/>
  <c r="K36" i="245"/>
  <c r="L36" i="245"/>
  <c r="J45" i="245"/>
  <c r="K45" i="245"/>
  <c r="L45" i="245"/>
  <c r="J43" i="245"/>
  <c r="K43" i="245"/>
  <c r="L43" i="245"/>
  <c r="J42" i="245"/>
  <c r="K42" i="245"/>
  <c r="L42" i="245"/>
  <c r="J40" i="245"/>
  <c r="K40" i="245"/>
  <c r="L40" i="245"/>
  <c r="J39" i="245"/>
  <c r="K39" i="245"/>
  <c r="L39" i="245"/>
  <c r="J38" i="245"/>
  <c r="K38" i="245"/>
  <c r="L38" i="245"/>
  <c r="J49" i="245"/>
  <c r="K49" i="245"/>
  <c r="L49" i="245"/>
  <c r="J46" i="245"/>
  <c r="K46" i="245"/>
  <c r="L46" i="245"/>
  <c r="J41" i="245"/>
  <c r="K41" i="245"/>
  <c r="L41" i="245"/>
  <c r="J37" i="245"/>
  <c r="K37" i="245"/>
  <c r="L37" i="245"/>
  <c r="J51" i="245"/>
  <c r="K51" i="245"/>
  <c r="L51" i="245"/>
  <c r="J52" i="245"/>
  <c r="K52" i="245"/>
  <c r="L52" i="245"/>
  <c r="J53" i="245"/>
  <c r="K53" i="245"/>
  <c r="L53" i="245"/>
  <c r="J54" i="245"/>
  <c r="K54" i="245"/>
  <c r="L54" i="245"/>
  <c r="J57" i="245"/>
  <c r="K57" i="245"/>
  <c r="L57" i="245"/>
  <c r="J58" i="245"/>
  <c r="K58" i="245"/>
  <c r="L58" i="245"/>
  <c r="J56" i="245"/>
  <c r="K56" i="245"/>
  <c r="L56" i="245"/>
  <c r="J55" i="245"/>
  <c r="K55" i="245"/>
  <c r="L55" i="245"/>
  <c r="L7" i="245"/>
  <c r="K7" i="245"/>
  <c r="J7" i="245"/>
  <c r="C32" i="277"/>
  <c r="D32" i="277"/>
  <c r="E32" i="277"/>
  <c r="I32" i="277"/>
  <c r="J32" i="277"/>
  <c r="M32" i="277"/>
  <c r="N32" i="277"/>
  <c r="C23" i="276"/>
  <c r="D23" i="276"/>
  <c r="E23" i="276"/>
  <c r="I23" i="276"/>
  <c r="J23" i="276"/>
  <c r="M23" i="276"/>
  <c r="N23" i="276"/>
  <c r="O16" i="275"/>
  <c r="N16" i="275"/>
  <c r="J16" i="275"/>
  <c r="I16" i="275"/>
  <c r="E16" i="275"/>
  <c r="D16" i="275"/>
  <c r="C16" i="275"/>
  <c r="B5" i="201" l="1"/>
  <c r="A5" i="201"/>
  <c r="B8" i="201"/>
  <c r="A8" i="201"/>
  <c r="B17" i="201"/>
  <c r="A17" i="201"/>
  <c r="B7" i="201"/>
  <c r="A7" i="201"/>
  <c r="B14" i="201"/>
  <c r="A14" i="201"/>
  <c r="B13" i="201"/>
  <c r="A13" i="201"/>
  <c r="B6" i="201"/>
  <c r="A6" i="201"/>
  <c r="B12" i="201"/>
  <c r="A12" i="201"/>
  <c r="B11" i="201"/>
  <c r="A11" i="201"/>
  <c r="B9" i="201"/>
  <c r="A9" i="201"/>
  <c r="B16" i="201"/>
  <c r="A16" i="201"/>
  <c r="B10" i="201"/>
  <c r="A10" i="201"/>
  <c r="B4" i="201"/>
  <c r="A4" i="201"/>
  <c r="B15" i="201"/>
  <c r="A15" i="201"/>
  <c r="B18" i="201"/>
  <c r="A18" i="201"/>
  <c r="F12" i="201"/>
  <c r="E12" i="201"/>
  <c r="D12" i="201"/>
  <c r="F11" i="201"/>
  <c r="E11" i="201"/>
  <c r="D11" i="201"/>
  <c r="F9" i="201"/>
  <c r="E9" i="201"/>
  <c r="D9" i="201"/>
  <c r="F16" i="201"/>
  <c r="E16" i="201"/>
  <c r="D16" i="201"/>
  <c r="F10" i="201"/>
  <c r="E10" i="201"/>
  <c r="D10" i="201"/>
  <c r="F4" i="201"/>
  <c r="E4" i="201"/>
  <c r="D4" i="201"/>
  <c r="F15" i="201"/>
  <c r="E15" i="201"/>
  <c r="D15" i="201"/>
  <c r="K12" i="193"/>
  <c r="J12" i="193"/>
  <c r="H12" i="193"/>
  <c r="G12" i="193"/>
  <c r="B8" i="193"/>
  <c r="A8" i="193"/>
  <c r="B9" i="193"/>
  <c r="A9" i="193"/>
  <c r="B7" i="193"/>
  <c r="A7" i="193"/>
  <c r="B11" i="193"/>
  <c r="A11" i="193"/>
  <c r="B4" i="193"/>
  <c r="A4" i="193"/>
  <c r="B5" i="193"/>
  <c r="A5" i="193"/>
  <c r="B6" i="193"/>
  <c r="A6" i="193"/>
  <c r="B10" i="193"/>
  <c r="A10" i="193"/>
  <c r="F11" i="193"/>
  <c r="E11" i="193"/>
  <c r="D11" i="193"/>
  <c r="F4" i="193"/>
  <c r="E4" i="193"/>
  <c r="D4" i="193"/>
  <c r="U5" i="166"/>
  <c r="U6" i="166"/>
  <c r="U7" i="166"/>
  <c r="U8" i="166"/>
  <c r="U9" i="166"/>
  <c r="U10" i="166"/>
  <c r="U11" i="166"/>
  <c r="U12" i="166"/>
  <c r="U13" i="166"/>
  <c r="U14" i="166"/>
  <c r="U15" i="166"/>
  <c r="U16" i="166"/>
  <c r="U17" i="166"/>
  <c r="U18" i="166"/>
  <c r="U19" i="166"/>
  <c r="U20" i="166"/>
  <c r="U4" i="166"/>
  <c r="S4" i="166"/>
  <c r="N4" i="166"/>
  <c r="O4" i="166"/>
  <c r="P4" i="166"/>
  <c r="Q4" i="166"/>
  <c r="R4" i="166"/>
  <c r="N5" i="166"/>
  <c r="O5" i="166"/>
  <c r="P5" i="166"/>
  <c r="Q5" i="166"/>
  <c r="R5" i="166"/>
  <c r="S5" i="166"/>
  <c r="N6" i="166"/>
  <c r="O6" i="166"/>
  <c r="P6" i="166"/>
  <c r="Q6" i="166"/>
  <c r="S6" i="166"/>
  <c r="N7" i="166"/>
  <c r="O7" i="166"/>
  <c r="P7" i="166"/>
  <c r="Q7" i="166"/>
  <c r="S7" i="166"/>
  <c r="N8" i="166"/>
  <c r="O8" i="166"/>
  <c r="P8" i="166"/>
  <c r="Q8" i="166"/>
  <c r="R8" i="166"/>
  <c r="S8" i="166"/>
  <c r="N9" i="166"/>
  <c r="O9" i="166"/>
  <c r="P9" i="166"/>
  <c r="Q9" i="166"/>
  <c r="R9" i="166"/>
  <c r="S9" i="166"/>
  <c r="N10" i="166"/>
  <c r="O10" i="166"/>
  <c r="P10" i="166"/>
  <c r="Q10" i="166"/>
  <c r="R10" i="166"/>
  <c r="S10" i="166"/>
  <c r="N11" i="166"/>
  <c r="O11" i="166"/>
  <c r="P11" i="166"/>
  <c r="Q11" i="166"/>
  <c r="R11" i="166"/>
  <c r="S11" i="166"/>
  <c r="N12" i="166"/>
  <c r="O12" i="166"/>
  <c r="P12" i="166"/>
  <c r="Q12" i="166"/>
  <c r="R12" i="166"/>
  <c r="S12" i="166"/>
  <c r="N13" i="166"/>
  <c r="O13" i="166"/>
  <c r="P13" i="166"/>
  <c r="Q13" i="166"/>
  <c r="R13" i="166"/>
  <c r="S13" i="166"/>
  <c r="N14" i="166"/>
  <c r="O14" i="166"/>
  <c r="P14" i="166"/>
  <c r="Q14" i="166"/>
  <c r="R14" i="166"/>
  <c r="S14" i="166"/>
  <c r="N15" i="166"/>
  <c r="O15" i="166"/>
  <c r="P15" i="166"/>
  <c r="Q15" i="166"/>
  <c r="R15" i="166"/>
  <c r="S15" i="166"/>
  <c r="N16" i="166"/>
  <c r="O16" i="166"/>
  <c r="P16" i="166"/>
  <c r="Q16" i="166"/>
  <c r="R16" i="166"/>
  <c r="S16" i="166"/>
  <c r="N17" i="166"/>
  <c r="O17" i="166"/>
  <c r="P17" i="166"/>
  <c r="Q17" i="166"/>
  <c r="R17" i="166"/>
  <c r="S17" i="166"/>
  <c r="N18" i="166"/>
  <c r="O18" i="166"/>
  <c r="P18" i="166"/>
  <c r="Q18" i="166"/>
  <c r="R18" i="166"/>
  <c r="S18" i="166"/>
  <c r="N19" i="166"/>
  <c r="O19" i="166"/>
  <c r="P19" i="166"/>
  <c r="Q19" i="166"/>
  <c r="R19" i="166"/>
  <c r="S19" i="166"/>
  <c r="N20" i="166"/>
  <c r="O20" i="166"/>
  <c r="P20" i="166"/>
  <c r="Q20" i="166"/>
  <c r="R20" i="166"/>
  <c r="S20" i="166"/>
  <c r="M5" i="166"/>
  <c r="M6" i="166"/>
  <c r="M7" i="166"/>
  <c r="M8" i="166"/>
  <c r="M9" i="166"/>
  <c r="M10" i="166"/>
  <c r="M11" i="166"/>
  <c r="M12" i="166"/>
  <c r="M13" i="166"/>
  <c r="M14" i="166"/>
  <c r="M15" i="166"/>
  <c r="M16" i="166"/>
  <c r="M17" i="166"/>
  <c r="M18" i="166"/>
  <c r="M19" i="166"/>
  <c r="M20" i="166"/>
  <c r="M4" i="166"/>
  <c r="U5" i="246"/>
  <c r="U6" i="246"/>
  <c r="U7" i="246"/>
  <c r="U8" i="246"/>
  <c r="U9" i="246"/>
  <c r="U10" i="246"/>
  <c r="U11" i="246"/>
  <c r="U12" i="246"/>
  <c r="U13" i="246"/>
  <c r="U14" i="246"/>
  <c r="U15" i="246"/>
  <c r="U16" i="246"/>
  <c r="U17" i="246"/>
  <c r="U18" i="246"/>
  <c r="U19" i="246"/>
  <c r="U20" i="246"/>
  <c r="U21" i="246"/>
  <c r="U22" i="246"/>
  <c r="U23" i="246"/>
  <c r="U24" i="246"/>
  <c r="U25" i="246"/>
  <c r="U26" i="246"/>
  <c r="U27" i="246"/>
  <c r="U28" i="246"/>
  <c r="U29" i="246"/>
  <c r="U4" i="246"/>
  <c r="S4" i="246"/>
  <c r="N4" i="246"/>
  <c r="O4" i="246"/>
  <c r="P4" i="246"/>
  <c r="Q4" i="246"/>
  <c r="R4" i="246"/>
  <c r="N5" i="246"/>
  <c r="O5" i="246"/>
  <c r="P5" i="246"/>
  <c r="Q5" i="246"/>
  <c r="R5" i="246"/>
  <c r="S5" i="246"/>
  <c r="N6" i="246"/>
  <c r="O6" i="246"/>
  <c r="P6" i="246"/>
  <c r="Q6" i="246"/>
  <c r="R6" i="246"/>
  <c r="S6" i="246"/>
  <c r="N7" i="246"/>
  <c r="O7" i="246"/>
  <c r="P7" i="246"/>
  <c r="Q7" i="246"/>
  <c r="R7" i="246"/>
  <c r="S7" i="246"/>
  <c r="N8" i="246"/>
  <c r="O8" i="246"/>
  <c r="P8" i="246"/>
  <c r="Q8" i="246"/>
  <c r="R8" i="246"/>
  <c r="S8" i="246"/>
  <c r="N9" i="246"/>
  <c r="O9" i="246"/>
  <c r="P9" i="246"/>
  <c r="Q9" i="246"/>
  <c r="R9" i="246"/>
  <c r="S9" i="246"/>
  <c r="N10" i="246"/>
  <c r="O10" i="246"/>
  <c r="P10" i="246"/>
  <c r="Q10" i="246"/>
  <c r="R10" i="246"/>
  <c r="S10" i="246"/>
  <c r="N11" i="246"/>
  <c r="O11" i="246"/>
  <c r="P11" i="246"/>
  <c r="Q11" i="246"/>
  <c r="R11" i="246"/>
  <c r="S11" i="246"/>
  <c r="N12" i="246"/>
  <c r="O12" i="246"/>
  <c r="P12" i="246"/>
  <c r="Q12" i="246"/>
  <c r="R12" i="246"/>
  <c r="S12" i="246"/>
  <c r="N13" i="246"/>
  <c r="O13" i="246"/>
  <c r="P13" i="246"/>
  <c r="Q13" i="246"/>
  <c r="R13" i="246"/>
  <c r="S13" i="246"/>
  <c r="N14" i="246"/>
  <c r="O14" i="246"/>
  <c r="P14" i="246"/>
  <c r="Q14" i="246"/>
  <c r="R14" i="246"/>
  <c r="S14" i="246"/>
  <c r="N15" i="246"/>
  <c r="O15" i="246"/>
  <c r="P15" i="246"/>
  <c r="Q15" i="246"/>
  <c r="R15" i="246"/>
  <c r="S15" i="246"/>
  <c r="N16" i="246"/>
  <c r="O16" i="246"/>
  <c r="P16" i="246"/>
  <c r="Q16" i="246"/>
  <c r="R16" i="246"/>
  <c r="S16" i="246"/>
  <c r="N17" i="246"/>
  <c r="O17" i="246"/>
  <c r="P17" i="246"/>
  <c r="Q17" i="246"/>
  <c r="R17" i="246"/>
  <c r="S17" i="246"/>
  <c r="N18" i="246"/>
  <c r="O18" i="246"/>
  <c r="P18" i="246"/>
  <c r="Q18" i="246"/>
  <c r="R18" i="246"/>
  <c r="S18" i="246"/>
  <c r="N19" i="246"/>
  <c r="O19" i="246"/>
  <c r="P19" i="246"/>
  <c r="Q19" i="246"/>
  <c r="R19" i="246"/>
  <c r="S19" i="246"/>
  <c r="N20" i="246"/>
  <c r="O20" i="246"/>
  <c r="P20" i="246"/>
  <c r="Q20" i="246"/>
  <c r="R20" i="246"/>
  <c r="S20" i="246"/>
  <c r="N21" i="246"/>
  <c r="O21" i="246"/>
  <c r="P21" i="246"/>
  <c r="Q21" i="246"/>
  <c r="R21" i="246"/>
  <c r="S21" i="246"/>
  <c r="N22" i="246"/>
  <c r="O22" i="246"/>
  <c r="P22" i="246"/>
  <c r="Q22" i="246"/>
  <c r="R22" i="246"/>
  <c r="S22" i="246"/>
  <c r="N23" i="246"/>
  <c r="O23" i="246"/>
  <c r="P23" i="246"/>
  <c r="Q23" i="246"/>
  <c r="R23" i="246"/>
  <c r="S23" i="246"/>
  <c r="N24" i="246"/>
  <c r="O24" i="246"/>
  <c r="P24" i="246"/>
  <c r="Q24" i="246"/>
  <c r="R24" i="246"/>
  <c r="S24" i="246"/>
  <c r="N25" i="246"/>
  <c r="O25" i="246"/>
  <c r="P25" i="246"/>
  <c r="Q25" i="246"/>
  <c r="R25" i="246"/>
  <c r="S25" i="246"/>
  <c r="N26" i="246"/>
  <c r="O26" i="246"/>
  <c r="P26" i="246"/>
  <c r="Q26" i="246"/>
  <c r="R26" i="246"/>
  <c r="S26" i="246"/>
  <c r="N27" i="246"/>
  <c r="O27" i="246"/>
  <c r="P27" i="246"/>
  <c r="Q27" i="246"/>
  <c r="R27" i="246"/>
  <c r="S27" i="246"/>
  <c r="N28" i="246"/>
  <c r="O28" i="246"/>
  <c r="P28" i="246"/>
  <c r="Q28" i="246"/>
  <c r="R28" i="246"/>
  <c r="S28" i="246"/>
  <c r="N29" i="246"/>
  <c r="O29" i="246"/>
  <c r="P29" i="246"/>
  <c r="Q29" i="246"/>
  <c r="R29" i="246"/>
  <c r="S29" i="246"/>
  <c r="M5" i="246"/>
  <c r="M6" i="246"/>
  <c r="M8" i="246"/>
  <c r="M9" i="246"/>
  <c r="M10" i="246"/>
  <c r="M11" i="246"/>
  <c r="M12" i="246"/>
  <c r="M13" i="246"/>
  <c r="M14" i="246"/>
  <c r="M15" i="246"/>
  <c r="M16" i="246"/>
  <c r="M17" i="246"/>
  <c r="M18" i="246"/>
  <c r="M19" i="246"/>
  <c r="M20" i="246"/>
  <c r="M21" i="246"/>
  <c r="M22" i="246"/>
  <c r="M23" i="246"/>
  <c r="M24" i="246"/>
  <c r="M27" i="246"/>
  <c r="M28" i="246"/>
  <c r="M29" i="246"/>
  <c r="Q5" i="192" a="1"/>
  <c r="Q5" i="192" s="1"/>
  <c r="Q6" i="192" a="1"/>
  <c r="Q6" i="192"/>
  <c r="Q7" i="192" a="1"/>
  <c r="Q7" i="192"/>
  <c r="Q8" i="192" a="1"/>
  <c r="Q8" i="192"/>
  <c r="Q9" i="192" a="1"/>
  <c r="Q9" i="192" s="1"/>
  <c r="Q10" i="192" a="1"/>
  <c r="Q10" i="192" s="1"/>
  <c r="Q11" i="192" a="1"/>
  <c r="Q11" i="192" s="1"/>
  <c r="Q12" i="192" a="1"/>
  <c r="Q12" i="192"/>
  <c r="Q13" i="192" a="1"/>
  <c r="Q13" i="192" s="1"/>
  <c r="Q4" i="192" a="1"/>
  <c r="Q4" i="192" s="1"/>
  <c r="K5" i="192"/>
  <c r="L5" i="192"/>
  <c r="M5" i="192"/>
  <c r="N5" i="192"/>
  <c r="O5" i="192"/>
  <c r="K6" i="192"/>
  <c r="L6" i="192"/>
  <c r="M6" i="192"/>
  <c r="N6" i="192"/>
  <c r="O6" i="192"/>
  <c r="K7" i="192"/>
  <c r="L7" i="192"/>
  <c r="M7" i="192"/>
  <c r="N7" i="192"/>
  <c r="O7" i="192"/>
  <c r="K8" i="192"/>
  <c r="L8" i="192"/>
  <c r="M8" i="192"/>
  <c r="N8" i="192"/>
  <c r="O8" i="192"/>
  <c r="K9" i="192"/>
  <c r="L9" i="192"/>
  <c r="M9" i="192"/>
  <c r="N9" i="192"/>
  <c r="O9" i="192"/>
  <c r="K10" i="192"/>
  <c r="L10" i="192"/>
  <c r="M10" i="192"/>
  <c r="N10" i="192"/>
  <c r="O10" i="192"/>
  <c r="K11" i="192"/>
  <c r="L11" i="192"/>
  <c r="M11" i="192"/>
  <c r="N11" i="192"/>
  <c r="O11" i="192"/>
  <c r="K12" i="192"/>
  <c r="L12" i="192"/>
  <c r="M12" i="192"/>
  <c r="N12" i="192"/>
  <c r="O12" i="192"/>
  <c r="K13" i="192"/>
  <c r="L13" i="192"/>
  <c r="M13" i="192"/>
  <c r="N13" i="192"/>
  <c r="O13" i="192"/>
  <c r="L4" i="192"/>
  <c r="M4" i="192"/>
  <c r="N4" i="192"/>
  <c r="K21" i="166" l="1"/>
  <c r="J21" i="166"/>
  <c r="I21" i="166"/>
  <c r="H21" i="166"/>
  <c r="G21" i="166"/>
  <c r="F21" i="166"/>
  <c r="E21" i="166"/>
  <c r="D21" i="166"/>
  <c r="C21" i="166"/>
  <c r="I14" i="192"/>
  <c r="H14" i="192"/>
  <c r="G14" i="192"/>
  <c r="F14" i="192"/>
  <c r="E14" i="192"/>
  <c r="D14" i="192"/>
  <c r="C14" i="192"/>
  <c r="C30" i="246" l="1"/>
  <c r="D30" i="246"/>
  <c r="E30" i="246"/>
  <c r="F30" i="246"/>
  <c r="G30" i="246"/>
  <c r="H30" i="246"/>
  <c r="I30" i="246"/>
  <c r="J30" i="246"/>
  <c r="K30" i="246"/>
  <c r="AF6" i="205" l="1"/>
  <c r="AF10" i="205"/>
  <c r="AF9" i="205"/>
  <c r="AF7" i="205"/>
  <c r="AF11" i="205"/>
  <c r="AF5" i="205"/>
  <c r="AF4" i="205"/>
  <c r="AF8" i="205"/>
  <c r="AH8" i="205" s="1"/>
  <c r="AE8" i="205"/>
  <c r="AF40" i="226"/>
  <c r="AF17" i="224"/>
  <c r="AF16" i="224"/>
  <c r="AF21" i="224"/>
  <c r="AF12" i="224"/>
  <c r="AF9" i="224"/>
  <c r="AF10" i="224"/>
  <c r="AF26" i="224"/>
  <c r="AF24" i="224"/>
  <c r="AF22" i="224"/>
  <c r="AF5" i="224"/>
  <c r="AF11" i="224"/>
  <c r="AF4" i="224"/>
  <c r="AF19" i="224"/>
  <c r="AF23" i="224"/>
  <c r="AF20" i="224"/>
  <c r="AF25" i="224"/>
  <c r="AF14" i="224"/>
  <c r="AF15" i="224"/>
  <c r="AF18" i="224"/>
  <c r="AF7" i="224"/>
  <c r="AF3" i="224"/>
  <c r="AF13" i="224"/>
  <c r="AF8" i="224"/>
  <c r="AF6" i="224"/>
  <c r="AE6" i="224"/>
  <c r="AC8" i="205"/>
  <c r="AD8" i="205"/>
  <c r="AB8" i="205"/>
  <c r="AA8" i="205"/>
  <c r="Y8" i="205"/>
  <c r="AF17" i="226" l="1"/>
  <c r="AE17" i="226"/>
  <c r="AD17" i="226"/>
  <c r="AC17" i="226"/>
  <c r="AB17" i="226"/>
  <c r="AA17" i="226"/>
  <c r="Y17" i="226"/>
  <c r="B17" i="226"/>
  <c r="A17" i="226"/>
  <c r="AF33" i="226"/>
  <c r="AE33" i="226"/>
  <c r="AD33" i="226"/>
  <c r="AC33" i="226"/>
  <c r="AB33" i="226"/>
  <c r="AA33" i="226"/>
  <c r="Y33" i="226"/>
  <c r="B33" i="226"/>
  <c r="A33" i="226"/>
  <c r="AF5" i="226"/>
  <c r="AE5" i="226"/>
  <c r="AD5" i="226"/>
  <c r="AC5" i="226"/>
  <c r="AB5" i="226"/>
  <c r="AA5" i="226"/>
  <c r="Y5" i="226"/>
  <c r="B5" i="226"/>
  <c r="A5" i="226"/>
  <c r="AF16" i="226"/>
  <c r="AE16" i="226"/>
  <c r="AD16" i="226"/>
  <c r="AC16" i="226"/>
  <c r="AB16" i="226"/>
  <c r="AA16" i="226"/>
  <c r="Y16" i="226"/>
  <c r="B16" i="226"/>
  <c r="A16" i="226"/>
  <c r="AF3" i="226"/>
  <c r="AE3" i="226"/>
  <c r="AD3" i="226"/>
  <c r="AC3" i="226"/>
  <c r="AB3" i="226"/>
  <c r="AA3" i="226"/>
  <c r="Y3" i="226"/>
  <c r="B3" i="226"/>
  <c r="A3" i="226"/>
  <c r="AF38" i="226"/>
  <c r="AE38" i="226"/>
  <c r="AD38" i="226"/>
  <c r="AC38" i="226"/>
  <c r="AB38" i="226"/>
  <c r="AA38" i="226"/>
  <c r="Y38" i="226"/>
  <c r="B38" i="226"/>
  <c r="A38" i="226"/>
  <c r="AF12" i="226"/>
  <c r="AE12" i="226"/>
  <c r="AD12" i="226"/>
  <c r="AC12" i="226"/>
  <c r="AB12" i="226"/>
  <c r="AA12" i="226"/>
  <c r="Y12" i="226"/>
  <c r="B12" i="226"/>
  <c r="A12" i="226"/>
  <c r="AF37" i="226"/>
  <c r="AE37" i="226"/>
  <c r="AD37" i="226"/>
  <c r="AC37" i="226"/>
  <c r="AB37" i="226"/>
  <c r="AA37" i="226"/>
  <c r="Y37" i="226"/>
  <c r="B37" i="226"/>
  <c r="A37" i="226"/>
  <c r="AF21" i="226"/>
  <c r="AE21" i="226"/>
  <c r="AD21" i="226"/>
  <c r="AC21" i="226"/>
  <c r="AB21" i="226"/>
  <c r="AA21" i="226"/>
  <c r="Y21" i="226"/>
  <c r="B21" i="226"/>
  <c r="A21" i="226"/>
  <c r="AE40" i="226"/>
  <c r="AD40" i="226"/>
  <c r="AC40" i="226"/>
  <c r="AB40" i="226"/>
  <c r="AA40" i="226"/>
  <c r="Y40" i="226"/>
  <c r="B40" i="226"/>
  <c r="A40" i="226"/>
  <c r="AF26" i="226"/>
  <c r="AE26" i="226"/>
  <c r="AD26" i="226"/>
  <c r="AC26" i="226"/>
  <c r="AB26" i="226"/>
  <c r="AA26" i="226"/>
  <c r="Y26" i="226"/>
  <c r="B26" i="226"/>
  <c r="A26" i="226"/>
  <c r="AF25" i="226"/>
  <c r="AE25" i="226"/>
  <c r="AD25" i="226"/>
  <c r="AC25" i="226"/>
  <c r="AB25" i="226"/>
  <c r="AA25" i="226"/>
  <c r="Y25" i="226"/>
  <c r="B25" i="226"/>
  <c r="A25" i="226"/>
  <c r="AF15" i="226"/>
  <c r="AE15" i="226"/>
  <c r="AD15" i="226"/>
  <c r="AC15" i="226"/>
  <c r="AB15" i="226"/>
  <c r="AA15" i="226"/>
  <c r="Y15" i="226"/>
  <c r="B15" i="226"/>
  <c r="A15" i="226"/>
  <c r="AF30" i="226"/>
  <c r="AE30" i="226"/>
  <c r="AD30" i="226"/>
  <c r="AC30" i="226"/>
  <c r="AB30" i="226"/>
  <c r="AA30" i="226"/>
  <c r="Y30" i="226"/>
  <c r="B30" i="226"/>
  <c r="A30" i="226"/>
  <c r="AF8" i="226"/>
  <c r="AE8" i="226"/>
  <c r="AD8" i="226"/>
  <c r="AC8" i="226"/>
  <c r="AB8" i="226"/>
  <c r="AA8" i="226"/>
  <c r="Y8" i="226"/>
  <c r="B8" i="226"/>
  <c r="A8" i="226"/>
  <c r="AF13" i="226"/>
  <c r="AE13" i="226"/>
  <c r="AD13" i="226"/>
  <c r="AC13" i="226"/>
  <c r="AB13" i="226"/>
  <c r="AA13" i="226"/>
  <c r="Y13" i="226"/>
  <c r="B13" i="226"/>
  <c r="A13" i="226"/>
  <c r="AF34" i="226"/>
  <c r="AE34" i="226"/>
  <c r="AD34" i="226"/>
  <c r="AC34" i="226"/>
  <c r="AB34" i="226"/>
  <c r="AA34" i="226"/>
  <c r="Y34" i="226"/>
  <c r="B34" i="226"/>
  <c r="A34" i="226"/>
  <c r="AF23" i="226"/>
  <c r="AE23" i="226"/>
  <c r="AD23" i="226"/>
  <c r="AC23" i="226"/>
  <c r="AB23" i="226"/>
  <c r="AA23" i="226"/>
  <c r="Y23" i="226"/>
  <c r="B23" i="226"/>
  <c r="A23" i="226"/>
  <c r="AF27" i="226"/>
  <c r="AE27" i="226"/>
  <c r="AD27" i="226"/>
  <c r="AC27" i="226"/>
  <c r="AB27" i="226"/>
  <c r="AA27" i="226"/>
  <c r="Y27" i="226"/>
  <c r="B27" i="226"/>
  <c r="A27" i="226"/>
  <c r="AF35" i="226"/>
  <c r="AE35" i="226"/>
  <c r="AD35" i="226"/>
  <c r="AC35" i="226"/>
  <c r="AB35" i="226"/>
  <c r="AA35" i="226"/>
  <c r="Y35" i="226"/>
  <c r="B35" i="226"/>
  <c r="A35" i="226"/>
  <c r="AF36" i="226"/>
  <c r="AE36" i="226"/>
  <c r="AD36" i="226"/>
  <c r="AC36" i="226"/>
  <c r="AB36" i="226"/>
  <c r="AA36" i="226"/>
  <c r="Y36" i="226"/>
  <c r="B36" i="226"/>
  <c r="A36" i="226"/>
  <c r="AF20" i="226"/>
  <c r="AE20" i="226"/>
  <c r="AD20" i="226"/>
  <c r="AC20" i="226"/>
  <c r="AB20" i="226"/>
  <c r="AA20" i="226"/>
  <c r="Y20" i="226"/>
  <c r="B20" i="226"/>
  <c r="A20" i="226"/>
  <c r="AF31" i="226"/>
  <c r="AE31" i="226"/>
  <c r="AD31" i="226"/>
  <c r="AC31" i="226"/>
  <c r="AB31" i="226"/>
  <c r="AA31" i="226"/>
  <c r="Y31" i="226"/>
  <c r="B31" i="226"/>
  <c r="A31" i="226"/>
  <c r="AF4" i="226"/>
  <c r="AE4" i="226"/>
  <c r="AD4" i="226"/>
  <c r="AC4" i="226"/>
  <c r="AB4" i="226"/>
  <c r="AA4" i="226"/>
  <c r="Y4" i="226"/>
  <c r="B4" i="226"/>
  <c r="A4" i="226"/>
  <c r="AF6" i="226"/>
  <c r="AE6" i="226"/>
  <c r="AD6" i="226"/>
  <c r="AC6" i="226"/>
  <c r="AB6" i="226"/>
  <c r="AA6" i="226"/>
  <c r="Y6" i="226"/>
  <c r="B6" i="226"/>
  <c r="A6" i="226"/>
  <c r="AF22" i="226"/>
  <c r="AE22" i="226"/>
  <c r="AD22" i="226"/>
  <c r="AC22" i="226"/>
  <c r="AB22" i="226"/>
  <c r="AA22" i="226"/>
  <c r="Y22" i="226"/>
  <c r="B22" i="226"/>
  <c r="A22" i="226"/>
  <c r="AF29" i="226"/>
  <c r="AE29" i="226"/>
  <c r="AD29" i="226"/>
  <c r="AC29" i="226"/>
  <c r="AB29" i="226"/>
  <c r="AA29" i="226"/>
  <c r="Y29" i="226"/>
  <c r="B29" i="226"/>
  <c r="A29" i="226"/>
  <c r="AF24" i="226"/>
  <c r="AE24" i="226"/>
  <c r="AD24" i="226"/>
  <c r="AC24" i="226"/>
  <c r="AB24" i="226"/>
  <c r="AA24" i="226"/>
  <c r="Y24" i="226"/>
  <c r="B24" i="226"/>
  <c r="A24" i="226"/>
  <c r="AF39" i="226"/>
  <c r="AE39" i="226"/>
  <c r="AD39" i="226"/>
  <c r="AC39" i="226"/>
  <c r="AB39" i="226"/>
  <c r="AA39" i="226"/>
  <c r="Y39" i="226"/>
  <c r="B39" i="226"/>
  <c r="A39" i="226"/>
  <c r="AF32" i="226"/>
  <c r="AE32" i="226"/>
  <c r="AD32" i="226"/>
  <c r="AC32" i="226"/>
  <c r="AB32" i="226"/>
  <c r="AA32" i="226"/>
  <c r="Y32" i="226"/>
  <c r="B32" i="226"/>
  <c r="A32" i="226"/>
  <c r="AF9" i="226"/>
  <c r="AE9" i="226"/>
  <c r="AD9" i="226"/>
  <c r="AC9" i="226"/>
  <c r="AB9" i="226"/>
  <c r="AA9" i="226"/>
  <c r="Y9" i="226"/>
  <c r="B9" i="226"/>
  <c r="A9" i="226"/>
  <c r="B28" i="225"/>
  <c r="A28" i="225"/>
  <c r="B16" i="225"/>
  <c r="A16" i="225"/>
  <c r="B3" i="225"/>
  <c r="A3" i="225"/>
  <c r="B38" i="225"/>
  <c r="A38" i="225"/>
  <c r="B12" i="225"/>
  <c r="A12" i="225"/>
  <c r="B37" i="225"/>
  <c r="A37" i="225"/>
  <c r="B21" i="225"/>
  <c r="A21" i="225"/>
  <c r="B26" i="225"/>
  <c r="A26" i="225"/>
  <c r="B25" i="225"/>
  <c r="A25" i="225"/>
  <c r="B15" i="225"/>
  <c r="A15" i="225"/>
  <c r="B30" i="225"/>
  <c r="A30" i="225"/>
  <c r="B8" i="225"/>
  <c r="A8" i="225"/>
  <c r="B13" i="225"/>
  <c r="A13" i="225"/>
  <c r="B34" i="225"/>
  <c r="A34" i="225"/>
  <c r="B23" i="225"/>
  <c r="A23" i="225"/>
  <c r="B27" i="225"/>
  <c r="A27" i="225"/>
  <c r="B35" i="225"/>
  <c r="A35" i="225"/>
  <c r="B36" i="225"/>
  <c r="A36" i="225"/>
  <c r="B20" i="225"/>
  <c r="A20" i="225"/>
  <c r="B31" i="225"/>
  <c r="A31" i="225"/>
  <c r="B4" i="225"/>
  <c r="A4" i="225"/>
  <c r="B6" i="225"/>
  <c r="A6" i="225"/>
  <c r="B22" i="225"/>
  <c r="A22" i="225"/>
  <c r="B29" i="225"/>
  <c r="A29" i="225"/>
  <c r="B24" i="225"/>
  <c r="A24" i="225"/>
  <c r="B39" i="225"/>
  <c r="A39" i="225"/>
  <c r="B32" i="225"/>
  <c r="A32" i="225"/>
  <c r="B9" i="225"/>
  <c r="A9" i="225"/>
  <c r="B7" i="225"/>
  <c r="A7" i="225"/>
  <c r="B41" i="225"/>
  <c r="A41" i="225"/>
  <c r="B14" i="225"/>
  <c r="A14" i="225"/>
  <c r="B17" i="225"/>
  <c r="A17" i="225"/>
  <c r="B33" i="225"/>
  <c r="A33" i="225"/>
  <c r="B5" i="225"/>
  <c r="A5" i="225"/>
  <c r="B11" i="225"/>
  <c r="A11" i="225"/>
  <c r="B19" i="223"/>
  <c r="A19" i="223"/>
  <c r="B26" i="223"/>
  <c r="A26" i="223"/>
  <c r="B10" i="223"/>
  <c r="A10" i="223"/>
  <c r="B9" i="223"/>
  <c r="A9" i="223"/>
  <c r="B12" i="223"/>
  <c r="A12" i="223"/>
  <c r="B21" i="223"/>
  <c r="A21" i="223"/>
  <c r="B16" i="223"/>
  <c r="A16" i="223"/>
  <c r="B17" i="223"/>
  <c r="A17" i="223"/>
  <c r="B20" i="223"/>
  <c r="A20" i="223"/>
  <c r="B23" i="223"/>
  <c r="A23" i="223"/>
  <c r="B4" i="223"/>
  <c r="A4" i="223"/>
  <c r="B11" i="223"/>
  <c r="A11" i="223"/>
  <c r="B5" i="223"/>
  <c r="A5" i="223"/>
  <c r="B22" i="223"/>
  <c r="A22" i="223"/>
  <c r="B24" i="223"/>
  <c r="A24" i="223"/>
  <c r="AE23" i="224"/>
  <c r="AD23" i="224"/>
  <c r="AC23" i="224"/>
  <c r="AB23" i="224"/>
  <c r="AA23" i="224"/>
  <c r="Y23" i="224"/>
  <c r="AH23" i="224" s="1"/>
  <c r="B23" i="224"/>
  <c r="A23" i="224"/>
  <c r="AE20" i="224"/>
  <c r="AD20" i="224"/>
  <c r="AC20" i="224"/>
  <c r="AB20" i="224"/>
  <c r="AA20" i="224"/>
  <c r="Y20" i="224"/>
  <c r="B20" i="224"/>
  <c r="A20" i="224"/>
  <c r="AE19" i="224"/>
  <c r="AD19" i="224"/>
  <c r="AC19" i="224"/>
  <c r="AB19" i="224"/>
  <c r="AA19" i="224"/>
  <c r="Y19" i="224"/>
  <c r="B19" i="224"/>
  <c r="A19" i="224"/>
  <c r="AE4" i="224"/>
  <c r="AD4" i="224"/>
  <c r="AC4" i="224"/>
  <c r="AB4" i="224"/>
  <c r="AA4" i="224"/>
  <c r="Y4" i="224"/>
  <c r="B4" i="224"/>
  <c r="A4" i="224"/>
  <c r="AE11" i="224"/>
  <c r="AD11" i="224"/>
  <c r="AC11" i="224"/>
  <c r="AB11" i="224"/>
  <c r="AA11" i="224"/>
  <c r="Y11" i="224"/>
  <c r="B11" i="224"/>
  <c r="A11" i="224"/>
  <c r="AE5" i="224"/>
  <c r="AD5" i="224"/>
  <c r="AC5" i="224"/>
  <c r="AB5" i="224"/>
  <c r="AA5" i="224"/>
  <c r="Y5" i="224"/>
  <c r="B5" i="224"/>
  <c r="A5" i="224"/>
  <c r="AE22" i="224"/>
  <c r="AD22" i="224"/>
  <c r="AC22" i="224"/>
  <c r="AB22" i="224"/>
  <c r="AA22" i="224"/>
  <c r="Y22" i="224"/>
  <c r="AH22" i="224" s="1"/>
  <c r="B22" i="224"/>
  <c r="A22" i="224"/>
  <c r="AE24" i="224"/>
  <c r="AD24" i="224"/>
  <c r="AC24" i="224"/>
  <c r="AB24" i="224"/>
  <c r="AA24" i="224"/>
  <c r="Y24" i="224"/>
  <c r="B24" i="224"/>
  <c r="A24" i="224"/>
  <c r="AE26" i="224"/>
  <c r="AD26" i="224"/>
  <c r="AC26" i="224"/>
  <c r="AB26" i="224"/>
  <c r="AA26" i="224"/>
  <c r="Y26" i="224"/>
  <c r="B26" i="224"/>
  <c r="A26" i="224"/>
  <c r="AE10" i="224"/>
  <c r="AD10" i="224"/>
  <c r="AC10" i="224"/>
  <c r="AB10" i="224"/>
  <c r="AA10" i="224"/>
  <c r="Y10" i="224"/>
  <c r="B10" i="224"/>
  <c r="A10" i="224"/>
  <c r="AE9" i="224"/>
  <c r="AD9" i="224"/>
  <c r="AC9" i="224"/>
  <c r="AB9" i="224"/>
  <c r="AA9" i="224"/>
  <c r="Y9" i="224"/>
  <c r="B9" i="224"/>
  <c r="A9" i="224"/>
  <c r="AE12" i="224"/>
  <c r="AD12" i="224"/>
  <c r="AC12" i="224"/>
  <c r="AB12" i="224"/>
  <c r="AA12" i="224"/>
  <c r="Y12" i="224"/>
  <c r="B12" i="224"/>
  <c r="A12" i="224"/>
  <c r="AE21" i="224"/>
  <c r="AD21" i="224"/>
  <c r="AC21" i="224"/>
  <c r="AB21" i="224"/>
  <c r="AA21" i="224"/>
  <c r="Y21" i="224"/>
  <c r="B21" i="224"/>
  <c r="A21" i="224"/>
  <c r="AE16" i="224"/>
  <c r="AD16" i="224"/>
  <c r="AC16" i="224"/>
  <c r="AB16" i="224"/>
  <c r="AA16" i="224"/>
  <c r="Y16" i="224"/>
  <c r="B16" i="224"/>
  <c r="A16" i="224"/>
  <c r="AE17" i="224"/>
  <c r="AD17" i="224"/>
  <c r="AC17" i="224"/>
  <c r="AB17" i="224"/>
  <c r="AA17" i="224"/>
  <c r="Y17" i="224"/>
  <c r="B17" i="224"/>
  <c r="A17" i="224"/>
  <c r="AH40" i="226" l="1"/>
  <c r="AH5" i="226"/>
  <c r="AH17" i="226"/>
  <c r="AH33" i="226"/>
  <c r="AH12" i="226"/>
  <c r="AH16" i="226"/>
  <c r="AH37" i="226"/>
  <c r="AH3" i="226"/>
  <c r="AH21" i="226"/>
  <c r="AH38" i="226"/>
  <c r="AH27" i="226"/>
  <c r="AH25" i="226"/>
  <c r="AH30" i="226"/>
  <c r="AH13" i="226"/>
  <c r="AH34" i="226"/>
  <c r="AH26" i="226"/>
  <c r="AH8" i="226"/>
  <c r="AH15" i="226"/>
  <c r="AH4" i="226"/>
  <c r="AH36" i="226"/>
  <c r="AH23" i="226"/>
  <c r="AH20" i="226"/>
  <c r="AH31" i="226"/>
  <c r="AH35" i="226"/>
  <c r="AH32" i="226"/>
  <c r="AH9" i="226"/>
  <c r="AH24" i="226"/>
  <c r="AH6" i="226"/>
  <c r="AH22" i="226"/>
  <c r="AH39" i="226"/>
  <c r="AH29" i="226"/>
  <c r="AH11" i="224"/>
  <c r="AH19" i="224"/>
  <c r="AH20" i="224"/>
  <c r="AH4" i="224"/>
  <c r="AH5" i="224"/>
  <c r="AH9" i="224"/>
  <c r="AH10" i="224"/>
  <c r="AH24" i="224"/>
  <c r="AH17" i="224"/>
  <c r="AH16" i="224"/>
  <c r="AH12" i="224"/>
  <c r="AH26" i="224"/>
  <c r="AH21" i="224"/>
  <c r="AE8" i="224" l="1"/>
  <c r="AD8" i="224"/>
  <c r="AC8" i="224"/>
  <c r="AB8" i="224"/>
  <c r="AA8" i="224"/>
  <c r="Y8" i="224"/>
  <c r="B8" i="224"/>
  <c r="A8" i="224"/>
  <c r="AE13" i="224"/>
  <c r="AD13" i="224"/>
  <c r="AC13" i="224"/>
  <c r="AB13" i="224"/>
  <c r="AA13" i="224"/>
  <c r="Y13" i="224"/>
  <c r="B13" i="224"/>
  <c r="A13" i="224"/>
  <c r="AE3" i="224"/>
  <c r="AD3" i="224"/>
  <c r="AC3" i="224"/>
  <c r="AB3" i="224"/>
  <c r="AA3" i="224"/>
  <c r="Y3" i="224"/>
  <c r="B3" i="224"/>
  <c r="A3" i="224"/>
  <c r="AE7" i="224"/>
  <c r="AD7" i="224"/>
  <c r="AC7" i="224"/>
  <c r="AB7" i="224"/>
  <c r="AA7" i="224"/>
  <c r="Y7" i="224"/>
  <c r="B7" i="224"/>
  <c r="A7" i="224"/>
  <c r="AE18" i="224"/>
  <c r="AD18" i="224"/>
  <c r="AC18" i="224"/>
  <c r="AB18" i="224"/>
  <c r="AA18" i="224"/>
  <c r="Y18" i="224"/>
  <c r="B18" i="224"/>
  <c r="A18" i="224"/>
  <c r="AE15" i="224"/>
  <c r="AD15" i="224"/>
  <c r="AC15" i="224"/>
  <c r="AB15" i="224"/>
  <c r="AA15" i="224"/>
  <c r="Y15" i="224"/>
  <c r="B15" i="224"/>
  <c r="A15" i="224"/>
  <c r="AE14" i="224"/>
  <c r="AD14" i="224"/>
  <c r="AC14" i="224"/>
  <c r="AB14" i="224"/>
  <c r="AA14" i="224"/>
  <c r="Y14" i="224"/>
  <c r="B14" i="224"/>
  <c r="A14" i="224"/>
  <c r="AE25" i="224"/>
  <c r="AD25" i="224"/>
  <c r="AC25" i="224"/>
  <c r="AB25" i="224"/>
  <c r="AA25" i="224"/>
  <c r="Y25" i="224"/>
  <c r="B25" i="224"/>
  <c r="A25" i="224"/>
  <c r="AD6" i="224"/>
  <c r="AC6" i="224"/>
  <c r="AB6" i="224"/>
  <c r="AA6" i="224"/>
  <c r="Y6" i="224"/>
  <c r="AH6" i="224" s="1"/>
  <c r="B6" i="224"/>
  <c r="A6" i="224"/>
  <c r="AE4" i="205"/>
  <c r="AD4" i="205"/>
  <c r="AC4" i="205"/>
  <c r="AB4" i="205"/>
  <c r="AA4" i="205"/>
  <c r="Y4" i="205"/>
  <c r="B4" i="205"/>
  <c r="A4" i="205"/>
  <c r="AE5" i="205"/>
  <c r="AD5" i="205"/>
  <c r="AC5" i="205"/>
  <c r="AB5" i="205"/>
  <c r="AA5" i="205"/>
  <c r="Y5" i="205"/>
  <c r="B5" i="205"/>
  <c r="A5" i="205"/>
  <c r="AE11" i="205"/>
  <c r="AD11" i="205"/>
  <c r="AC11" i="205"/>
  <c r="AB11" i="205"/>
  <c r="AA11" i="205"/>
  <c r="Y11" i="205"/>
  <c r="B11" i="205"/>
  <c r="A11" i="205"/>
  <c r="AE7" i="205"/>
  <c r="AD7" i="205"/>
  <c r="AC7" i="205"/>
  <c r="AB7" i="205"/>
  <c r="AA7" i="205"/>
  <c r="Y7" i="205"/>
  <c r="B7" i="205"/>
  <c r="A7" i="205"/>
  <c r="AE9" i="205"/>
  <c r="AD9" i="205"/>
  <c r="AC9" i="205"/>
  <c r="AB9" i="205"/>
  <c r="AA9" i="205"/>
  <c r="Y9" i="205"/>
  <c r="B9" i="205"/>
  <c r="A9" i="205"/>
  <c r="AE10" i="205"/>
  <c r="AD10" i="205"/>
  <c r="AC10" i="205"/>
  <c r="AB10" i="205"/>
  <c r="AA10" i="205"/>
  <c r="Y10" i="205"/>
  <c r="B10" i="205"/>
  <c r="A10" i="205"/>
  <c r="AE6" i="205"/>
  <c r="AD6" i="205"/>
  <c r="AC6" i="205"/>
  <c r="AB6" i="205"/>
  <c r="AA6" i="205"/>
  <c r="Y6" i="205"/>
  <c r="B6" i="205"/>
  <c r="A6" i="205"/>
  <c r="B8" i="205"/>
  <c r="A8" i="205"/>
  <c r="AF19" i="226"/>
  <c r="AE19" i="226"/>
  <c r="AD19" i="226"/>
  <c r="AC19" i="226"/>
  <c r="AB19" i="226"/>
  <c r="AA19" i="226"/>
  <c r="Y19" i="226"/>
  <c r="B19" i="226"/>
  <c r="A19" i="226"/>
  <c r="AF10" i="226"/>
  <c r="AE10" i="226"/>
  <c r="AD10" i="226"/>
  <c r="AC10" i="226"/>
  <c r="AB10" i="226"/>
  <c r="AA10" i="226"/>
  <c r="Y10" i="226"/>
  <c r="B10" i="226"/>
  <c r="A10" i="226"/>
  <c r="AF42" i="226"/>
  <c r="AE42" i="226"/>
  <c r="AD42" i="226"/>
  <c r="AC42" i="226"/>
  <c r="AB42" i="226"/>
  <c r="AA42" i="226"/>
  <c r="Y42" i="226"/>
  <c r="B42" i="226"/>
  <c r="A42" i="226"/>
  <c r="AF18" i="226"/>
  <c r="AE18" i="226"/>
  <c r="AD18" i="226"/>
  <c r="AC18" i="226"/>
  <c r="AB18" i="226"/>
  <c r="AA18" i="226"/>
  <c r="Y18" i="226"/>
  <c r="B18" i="226"/>
  <c r="A18" i="226"/>
  <c r="AF7" i="226"/>
  <c r="AE7" i="226"/>
  <c r="AD7" i="226"/>
  <c r="AC7" i="226"/>
  <c r="AB7" i="226"/>
  <c r="AA7" i="226"/>
  <c r="Y7" i="226"/>
  <c r="B7" i="226"/>
  <c r="A7" i="226"/>
  <c r="AF41" i="226"/>
  <c r="AE41" i="226"/>
  <c r="AD41" i="226"/>
  <c r="AC41" i="226"/>
  <c r="AB41" i="226"/>
  <c r="AA41" i="226"/>
  <c r="Y41" i="226"/>
  <c r="B41" i="226"/>
  <c r="A41" i="226"/>
  <c r="AF14" i="226"/>
  <c r="AE14" i="226"/>
  <c r="AD14" i="226"/>
  <c r="AC14" i="226"/>
  <c r="AB14" i="226"/>
  <c r="AA14" i="226"/>
  <c r="Y14" i="226"/>
  <c r="B14" i="226"/>
  <c r="A14" i="226"/>
  <c r="AF11" i="226"/>
  <c r="AE11" i="226"/>
  <c r="AD11" i="226"/>
  <c r="AC11" i="226"/>
  <c r="AB11" i="226"/>
  <c r="AA11" i="226"/>
  <c r="Y11" i="226"/>
  <c r="B11" i="226"/>
  <c r="A11" i="226"/>
  <c r="AF28" i="226"/>
  <c r="AE28" i="226"/>
  <c r="AD28" i="226"/>
  <c r="AC28" i="226"/>
  <c r="AB28" i="226"/>
  <c r="AA28" i="226"/>
  <c r="Y28" i="226"/>
  <c r="B28" i="226"/>
  <c r="A28" i="226"/>
  <c r="B3" i="204"/>
  <c r="A3" i="204"/>
  <c r="B4" i="204"/>
  <c r="A4" i="204"/>
  <c r="B10" i="204"/>
  <c r="A10" i="204"/>
  <c r="B6" i="204"/>
  <c r="A6" i="204"/>
  <c r="B8" i="204"/>
  <c r="A8" i="204"/>
  <c r="B9" i="204"/>
  <c r="A9" i="204"/>
  <c r="B5" i="204"/>
  <c r="A5" i="204"/>
  <c r="B7" i="204"/>
  <c r="A7" i="204"/>
  <c r="B19" i="225"/>
  <c r="A19" i="225"/>
  <c r="B10" i="225"/>
  <c r="A10" i="225"/>
  <c r="B42" i="225"/>
  <c r="A42" i="225"/>
  <c r="B18" i="225"/>
  <c r="A18" i="225"/>
  <c r="B40" i="225"/>
  <c r="A40" i="225"/>
  <c r="B8" i="223"/>
  <c r="A8" i="223"/>
  <c r="B13" i="223"/>
  <c r="A13" i="223"/>
  <c r="B3" i="223"/>
  <c r="A3" i="223"/>
  <c r="B7" i="223"/>
  <c r="A7" i="223"/>
  <c r="B18" i="223"/>
  <c r="A18" i="223"/>
  <c r="B15" i="223"/>
  <c r="A15" i="223"/>
  <c r="B14" i="223"/>
  <c r="A14" i="223"/>
  <c r="B25" i="223"/>
  <c r="A25" i="223"/>
  <c r="B6" i="223"/>
  <c r="A6" i="223"/>
  <c r="AH5" i="205" l="1"/>
  <c r="AH9" i="205"/>
  <c r="AH4" i="205"/>
  <c r="AH7" i="205"/>
  <c r="AH6" i="205"/>
  <c r="AH10" i="205"/>
  <c r="AH11" i="205"/>
  <c r="AH19" i="226"/>
  <c r="AH18" i="226"/>
  <c r="AH7" i="226"/>
  <c r="AH10" i="226"/>
  <c r="AH28" i="226"/>
  <c r="AH41" i="226"/>
  <c r="AH42" i="226"/>
  <c r="AH11" i="226"/>
  <c r="AH14" i="226"/>
  <c r="AH14" i="224"/>
  <c r="AH8" i="224"/>
  <c r="AH25" i="224"/>
  <c r="AH7" i="224"/>
  <c r="AH13" i="224"/>
  <c r="AH18" i="224"/>
  <c r="AH15" i="224"/>
  <c r="AH3" i="224"/>
  <c r="A8" i="263"/>
  <c r="B8" i="263"/>
  <c r="A4" i="263"/>
  <c r="B4" i="263"/>
  <c r="A9" i="263"/>
  <c r="B9" i="263"/>
  <c r="A10" i="263"/>
  <c r="B10" i="263"/>
  <c r="A7" i="263"/>
  <c r="B7" i="263"/>
  <c r="A5" i="263"/>
  <c r="B5" i="263"/>
  <c r="A3" i="263"/>
  <c r="B3" i="263"/>
  <c r="A6" i="263"/>
  <c r="B6" i="263"/>
  <c r="Y8" i="266" l="1"/>
  <c r="Y4" i="266" l="1"/>
  <c r="Y9" i="266"/>
  <c r="Y10" i="266"/>
  <c r="Y7" i="266"/>
  <c r="Y5" i="266"/>
  <c r="Y3" i="266"/>
  <c r="Y6" i="266"/>
  <c r="AE6" i="266" l="1"/>
  <c r="AD6" i="266"/>
  <c r="AB6" i="266"/>
  <c r="AA6" i="266"/>
  <c r="B6" i="266"/>
  <c r="A6" i="266"/>
  <c r="AE5" i="266"/>
  <c r="AD5" i="266"/>
  <c r="AB5" i="266"/>
  <c r="AA5" i="266"/>
  <c r="B5" i="266"/>
  <c r="A5" i="266"/>
  <c r="AH5" i="266" l="1"/>
  <c r="AH6" i="266"/>
  <c r="B7" i="266" l="1"/>
  <c r="A7" i="266"/>
  <c r="B3" i="266"/>
  <c r="A3" i="266"/>
  <c r="B10" i="266"/>
  <c r="A10" i="266"/>
  <c r="B4" i="266"/>
  <c r="A4" i="266"/>
  <c r="B9" i="266"/>
  <c r="A9" i="266"/>
  <c r="B8" i="266"/>
  <c r="A8" i="266"/>
  <c r="D13" i="201" l="1"/>
  <c r="F7" i="201"/>
  <c r="E7" i="201"/>
  <c r="D7" i="201"/>
  <c r="F6" i="201"/>
  <c r="E6" i="201"/>
  <c r="D6" i="201"/>
  <c r="F14" i="201"/>
  <c r="E14" i="201"/>
  <c r="D14" i="201"/>
  <c r="F8" i="201"/>
  <c r="E8" i="201"/>
  <c r="D8" i="201"/>
  <c r="F17" i="201"/>
  <c r="E17" i="201"/>
  <c r="D17" i="201"/>
  <c r="F18" i="201"/>
  <c r="E18" i="201"/>
  <c r="D18" i="201"/>
  <c r="F5" i="201"/>
  <c r="E5" i="201"/>
  <c r="D5" i="201"/>
  <c r="F13" i="201"/>
  <c r="E13" i="201"/>
  <c r="F8" i="193"/>
  <c r="E8" i="193"/>
  <c r="D8" i="193"/>
  <c r="F7" i="193"/>
  <c r="E7" i="193"/>
  <c r="D7" i="193"/>
  <c r="F10" i="193"/>
  <c r="E10" i="193"/>
  <c r="D10" i="193"/>
  <c r="F6" i="193"/>
  <c r="E6" i="193"/>
  <c r="D6" i="193"/>
  <c r="F9" i="193"/>
  <c r="E9" i="193"/>
  <c r="D9" i="193"/>
  <c r="F5" i="193"/>
  <c r="E5" i="193"/>
  <c r="D5" i="193"/>
  <c r="D12" i="193" l="1"/>
  <c r="D19" i="201"/>
  <c r="E19" i="201"/>
  <c r="E12" i="193"/>
  <c r="AA9" i="266" l="1"/>
  <c r="AB9" i="266"/>
  <c r="AD9" i="266"/>
  <c r="AE9" i="266"/>
  <c r="AA4" i="266"/>
  <c r="AB4" i="266"/>
  <c r="AD4" i="266"/>
  <c r="AE4" i="266"/>
  <c r="AA10" i="266"/>
  <c r="AB10" i="266"/>
  <c r="AD10" i="266"/>
  <c r="AE10" i="266"/>
  <c r="AA3" i="266"/>
  <c r="AB3" i="266"/>
  <c r="AD3" i="266"/>
  <c r="AE3" i="266"/>
  <c r="AA7" i="266"/>
  <c r="AB7" i="266"/>
  <c r="AD7" i="266"/>
  <c r="AE7" i="266"/>
  <c r="AE8" i="266"/>
  <c r="AD8" i="266"/>
  <c r="AB8" i="266"/>
  <c r="AA8" i="266"/>
  <c r="AH8" i="266" l="1"/>
  <c r="AH10" i="266"/>
  <c r="AH7" i="266"/>
  <c r="AH4" i="266"/>
  <c r="AH3" i="266"/>
  <c r="AH9" i="2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3" type="4" refreshedVersion="5" background="1" saveData="1">
    <webPr sourceData="1" parsePre="1" consecutive="1" xl2000="1" url="file://C:\Users\Ryan Blair\AppData\Local\Temp\SAS Temporary Files\_TD8104_EXTENSION-PC_\danda\sashtml2.htm#IDX20" htmlTables="1">
      <tables count="1">
        <x v="30"/>
      </tables>
    </web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<sst xmlns="http://schemas.openxmlformats.org/spreadsheetml/2006/main" count="3271" uniqueCount="685">
  <si>
    <t>Milan</t>
  </si>
  <si>
    <t>Springfield</t>
  </si>
  <si>
    <t>Knoxville</t>
  </si>
  <si>
    <t>Location</t>
  </si>
  <si>
    <t>Planting Date</t>
  </si>
  <si>
    <t>Harvest Date</t>
  </si>
  <si>
    <t>Soil Type</t>
  </si>
  <si>
    <t>Grenada Silt Loam</t>
  </si>
  <si>
    <t>R</t>
  </si>
  <si>
    <t>East Tennessee</t>
  </si>
  <si>
    <t>Average</t>
  </si>
  <si>
    <t>Phone</t>
  </si>
  <si>
    <t>Email</t>
  </si>
  <si>
    <t>Contact</t>
  </si>
  <si>
    <t>www.dynagroseed.com</t>
  </si>
  <si>
    <t>Web site</t>
  </si>
  <si>
    <t>REC Tests</t>
  </si>
  <si>
    <t>CST Tests</t>
  </si>
  <si>
    <t xml:space="preserve"> </t>
  </si>
  <si>
    <t>Abbreviation</t>
  </si>
  <si>
    <t>Name</t>
  </si>
  <si>
    <t>Characteristic</t>
  </si>
  <si>
    <t>West Tennessee</t>
  </si>
  <si>
    <t>Jackson</t>
  </si>
  <si>
    <t>Memphis</t>
  </si>
  <si>
    <t>Irrigation</t>
  </si>
  <si>
    <t>Irrigated</t>
  </si>
  <si>
    <t>Agricenter International</t>
  </si>
  <si>
    <t>Shady Loam</t>
  </si>
  <si>
    <r>
      <t xml:space="preserve"> Avg. Yield</t>
    </r>
    <r>
      <rPr>
        <b/>
        <vertAlign val="superscript"/>
        <sz val="10"/>
        <color theme="0"/>
        <rFont val="Arial"/>
        <family val="2"/>
      </rPr>
      <t>§</t>
    </r>
    <r>
      <rPr>
        <b/>
        <sz val="10"/>
        <color theme="0"/>
        <rFont val="Arial"/>
        <family val="2"/>
      </rPr>
      <t xml:space="preserve">
(bu</t>
    </r>
    <r>
      <rPr>
        <b/>
        <i/>
        <sz val="10"/>
        <color theme="0"/>
        <rFont val="Arial"/>
        <family val="2"/>
      </rPr>
      <t>/acre</t>
    </r>
    <r>
      <rPr>
        <b/>
        <sz val="10"/>
        <color theme="0"/>
        <rFont val="Arial"/>
        <family val="2"/>
      </rPr>
      <t>)</t>
    </r>
  </si>
  <si>
    <t>Column1</t>
  </si>
  <si>
    <t>Column2</t>
  </si>
  <si>
    <t>Column3</t>
  </si>
  <si>
    <r>
      <t>L.S.D.</t>
    </r>
    <r>
      <rPr>
        <b/>
        <vertAlign val="subscript"/>
        <sz val="10"/>
        <color theme="0"/>
        <rFont val="Arial"/>
        <family val="2"/>
      </rPr>
      <t xml:space="preserve">.05 </t>
    </r>
  </si>
  <si>
    <t>Column4</t>
  </si>
  <si>
    <t>Column5</t>
  </si>
  <si>
    <t>Column6</t>
  </si>
  <si>
    <t>Column7</t>
  </si>
  <si>
    <r>
      <t>Avg. Yield</t>
    </r>
    <r>
      <rPr>
        <b/>
        <vertAlign val="superscript"/>
        <sz val="10"/>
        <color theme="0"/>
        <rFont val="Arial"/>
        <family val="2"/>
      </rPr>
      <t xml:space="preserve">§ </t>
    </r>
    <r>
      <rPr>
        <b/>
        <sz val="10"/>
        <color theme="0"/>
        <rFont val="Arial"/>
        <family val="2"/>
      </rPr>
      <t xml:space="preserve">
(bu/ac)</t>
    </r>
  </si>
  <si>
    <t>Moisture at Harvest 
(%)</t>
  </si>
  <si>
    <t>Plant Height 
(in.)</t>
  </si>
  <si>
    <r>
      <t>L.S.D.</t>
    </r>
    <r>
      <rPr>
        <b/>
        <vertAlign val="subscript"/>
        <sz val="10"/>
        <color theme="0"/>
        <rFont val="Arial"/>
        <family val="2"/>
      </rPr>
      <t>.05</t>
    </r>
  </si>
  <si>
    <t>MS† 
Avg. 
Yield</t>
  </si>
  <si>
    <t>Avg. Moisture
(%)</t>
  </si>
  <si>
    <r>
      <t>Avg.
 Yield</t>
    </r>
    <r>
      <rPr>
        <b/>
        <vertAlign val="superscript"/>
        <sz val="10"/>
        <color theme="0"/>
        <rFont val="Arial"/>
        <family val="2"/>
      </rPr>
      <t>§</t>
    </r>
    <r>
      <rPr>
        <b/>
        <sz val="10"/>
        <color theme="0"/>
        <rFont val="Arial"/>
        <family val="2"/>
      </rPr>
      <t xml:space="preserve">
(bu</t>
    </r>
    <r>
      <rPr>
        <b/>
        <i/>
        <sz val="10"/>
        <color theme="0"/>
        <rFont val="Arial"/>
        <family val="2"/>
      </rPr>
      <t>/acre</t>
    </r>
    <r>
      <rPr>
        <b/>
        <sz val="10"/>
        <color theme="0"/>
        <rFont val="Arial"/>
        <family val="2"/>
      </rPr>
      <t>)</t>
    </r>
  </si>
  <si>
    <r>
      <t>Avg. Yield</t>
    </r>
    <r>
      <rPr>
        <b/>
        <vertAlign val="superscript"/>
        <sz val="10"/>
        <color theme="0"/>
        <rFont val="Arial"/>
        <family val="2"/>
      </rPr>
      <t>§</t>
    </r>
    <r>
      <rPr>
        <b/>
        <sz val="10"/>
        <color theme="0"/>
        <rFont val="Arial"/>
        <family val="2"/>
      </rPr>
      <t xml:space="preserve">
(bu</t>
    </r>
    <r>
      <rPr>
        <b/>
        <i/>
        <sz val="10"/>
        <color theme="0"/>
        <rFont val="Arial"/>
        <family val="2"/>
      </rPr>
      <t>/acre</t>
    </r>
    <r>
      <rPr>
        <b/>
        <sz val="10"/>
        <color theme="0"/>
        <rFont val="Arial"/>
        <family val="2"/>
      </rPr>
      <t>)</t>
    </r>
  </si>
  <si>
    <t>Seed Treatment</t>
  </si>
  <si>
    <t>County</t>
  </si>
  <si>
    <t>Cooperator</t>
  </si>
  <si>
    <t>Agent</t>
  </si>
  <si>
    <t>Standard Error</t>
  </si>
  <si>
    <t>C.V.</t>
  </si>
  <si>
    <r>
      <t>Herbicide Pkg</t>
    </r>
    <r>
      <rPr>
        <b/>
        <vertAlign val="superscript"/>
        <sz val="10"/>
        <color theme="0"/>
        <rFont val="Arial"/>
        <family val="2"/>
      </rPr>
      <t>†</t>
    </r>
  </si>
  <si>
    <t>1 yr</t>
  </si>
  <si>
    <t xml:space="preserve">Highland Rim </t>
  </si>
  <si>
    <t>AgResearch and Education Center</t>
  </si>
  <si>
    <t>Maturity Group III</t>
  </si>
  <si>
    <t>Seeding Rate</t>
  </si>
  <si>
    <t>Non-irrigated</t>
  </si>
  <si>
    <t>Maturity Group Early IV (4.0 - 4.5)</t>
  </si>
  <si>
    <t>Maturity Group Late IV (4.6 - 4.9)</t>
  </si>
  <si>
    <t>Maturity Group Early V (5.0 - 5.5)</t>
  </si>
  <si>
    <t xml:space="preserve">  </t>
  </si>
  <si>
    <t>Highland Rim</t>
  </si>
  <si>
    <t xml:space="preserve">Summary from Small Plot Research </t>
  </si>
  <si>
    <t xml:space="preserve">Avg.  </t>
  </si>
  <si>
    <t>On-farm Location in Jackson (JAX)</t>
  </si>
  <si>
    <t>Yield</t>
  </si>
  <si>
    <t>Frogeye</t>
  </si>
  <si>
    <t>Target</t>
  </si>
  <si>
    <t>MS</t>
  </si>
  <si>
    <t>Variety</t>
  </si>
  <si>
    <t>(bu/ac)</t>
  </si>
  <si>
    <t>*Treated</t>
  </si>
  <si>
    <t>Non-treated</t>
  </si>
  <si>
    <t>leaf spot</t>
  </si>
  <si>
    <t>573-379-5431</t>
  </si>
  <si>
    <t>www.missouri.edu</t>
  </si>
  <si>
    <t>www.progenyag.com</t>
  </si>
  <si>
    <t>Fandrich Supply Co. (Belvidere, TN)</t>
  </si>
  <si>
    <t>931-967-3377</t>
  </si>
  <si>
    <t>www.usgseed.com</t>
  </si>
  <si>
    <t>Huffstetler &amp; Sons Seed Inc. (Greenfield, TN)</t>
  </si>
  <si>
    <t>731-235-2167</t>
  </si>
  <si>
    <t>Hurt Seed Co. Inc. (Halls, TN)</t>
  </si>
  <si>
    <t>731-836-7574</t>
  </si>
  <si>
    <t xml:space="preserve">Glyphosate tolerance. </t>
  </si>
  <si>
    <t>Sulfonylurea tolerance</t>
  </si>
  <si>
    <r>
      <t>SDS</t>
    </r>
    <r>
      <rPr>
        <b/>
        <vertAlign val="superscript"/>
        <sz val="10"/>
        <color theme="0"/>
        <rFont val="Arial"/>
        <family val="2"/>
      </rPr>
      <t>‡</t>
    </r>
    <r>
      <rPr>
        <b/>
        <sz val="10"/>
        <color theme="0"/>
        <rFont val="Arial"/>
        <family val="2"/>
      </rPr>
      <t xml:space="preserve"> </t>
    </r>
  </si>
  <si>
    <r>
      <t>Frogeye</t>
    </r>
    <r>
      <rPr>
        <b/>
        <vertAlign val="superscript"/>
        <sz val="10"/>
        <color theme="0"/>
        <rFont val="Arial"/>
        <family val="2"/>
      </rPr>
      <t xml:space="preserve">‡ </t>
    </r>
  </si>
  <si>
    <t>S</t>
  </si>
  <si>
    <t>MR</t>
  </si>
  <si>
    <t>Vicksburg Silt Loam/Collins Silt Loam</t>
  </si>
  <si>
    <r>
      <t>Protein</t>
    </r>
    <r>
      <rPr>
        <b/>
        <vertAlign val="superscript"/>
        <sz val="10"/>
        <color theme="0"/>
        <rFont val="Arial"/>
        <family val="2"/>
      </rPr>
      <t>¶</t>
    </r>
    <r>
      <rPr>
        <b/>
        <sz val="10"/>
        <color theme="0"/>
        <rFont val="Arial"/>
        <family val="2"/>
      </rPr>
      <t xml:space="preserve">
(%)</t>
    </r>
  </si>
  <si>
    <r>
      <t>Oil</t>
    </r>
    <r>
      <rPr>
        <b/>
        <vertAlign val="superscript"/>
        <sz val="10"/>
        <color theme="0"/>
        <rFont val="Arial"/>
        <family val="2"/>
      </rPr>
      <t>¶</t>
    </r>
    <r>
      <rPr>
        <b/>
        <sz val="10"/>
        <color theme="0"/>
        <rFont val="Arial"/>
        <family val="2"/>
      </rPr>
      <t xml:space="preserve">
(%)</t>
    </r>
  </si>
  <si>
    <t>Knoxville 
Irr.
 (bu/ac)</t>
  </si>
  <si>
    <t>Springfield 
Irr.
 (bu/ac)</t>
  </si>
  <si>
    <t>Springfield 
Non-Irr.
 (bu/ac)</t>
  </si>
  <si>
    <t>Milan
 Irr.
 (bu/ac)</t>
  </si>
  <si>
    <t>Milan 
Non-Irr.
 (bu/ac)</t>
  </si>
  <si>
    <t>Jackson 
Non-Irr.
 (bu/ac)</t>
  </si>
  <si>
    <r>
      <t xml:space="preserve"> Avg. Yield</t>
    </r>
    <r>
      <rPr>
        <b/>
        <vertAlign val="superscript"/>
        <sz val="10"/>
        <color theme="0"/>
        <rFont val="Arial"/>
        <family val="2"/>
      </rPr>
      <t>§</t>
    </r>
    <r>
      <rPr>
        <b/>
        <sz val="10"/>
        <color theme="0"/>
        <rFont val="Arial"/>
        <family val="2"/>
      </rPr>
      <t xml:space="preserve">
(bu/ac)</t>
    </r>
  </si>
  <si>
    <r>
      <t>Herb. Tol.</t>
    </r>
    <r>
      <rPr>
        <b/>
        <vertAlign val="superscript"/>
        <sz val="10"/>
        <color theme="0"/>
        <rFont val="Arial"/>
        <family val="2"/>
      </rPr>
      <t>†</t>
    </r>
  </si>
  <si>
    <t>Rel. Mat.</t>
  </si>
  <si>
    <r>
      <t>SCN</t>
    </r>
    <r>
      <rPr>
        <b/>
        <vertAlign val="superscript"/>
        <sz val="10"/>
        <color theme="0"/>
        <rFont val="Arial"/>
        <family val="2"/>
      </rPr>
      <t>‡</t>
    </r>
    <r>
      <rPr>
        <b/>
        <sz val="10"/>
        <color theme="0"/>
        <rFont val="Arial"/>
        <family val="2"/>
      </rPr>
      <t xml:space="preserve"> </t>
    </r>
  </si>
  <si>
    <t>Summary from County Tests</t>
  </si>
  <si>
    <t>www.bayer.com</t>
  </si>
  <si>
    <t>Stacy Burwick</t>
  </si>
  <si>
    <t>sburwick@usgseed.com</t>
  </si>
  <si>
    <t>Roundup Ready/Dicamba Tolerant Late IV (4.6 - 4.9)</t>
  </si>
  <si>
    <t>Glyphosate and Dicamba tolerance</t>
  </si>
  <si>
    <t>2,4-D choline, Glyphosate, and Glufosinate tolerance</t>
  </si>
  <si>
    <t>Corteva Enlist E3</t>
  </si>
  <si>
    <t>Research &amp; Education Center at Milan (RECM)</t>
  </si>
  <si>
    <t>800-505-3133</t>
  </si>
  <si>
    <t>Mountview Silt Loam</t>
  </si>
  <si>
    <t>Spring Hill</t>
  </si>
  <si>
    <t>Middle Tennessee</t>
  </si>
  <si>
    <t>R3, MR14</t>
  </si>
  <si>
    <t>Conv.</t>
  </si>
  <si>
    <t>R3</t>
  </si>
  <si>
    <t>E3</t>
  </si>
  <si>
    <t>Radius Premium</t>
  </si>
  <si>
    <t>MR3</t>
  </si>
  <si>
    <t>"A group" in both tests</t>
  </si>
  <si>
    <t>"A group"</t>
  </si>
  <si>
    <t>Spring Hill
Non-Irr.
 (bu/ac)</t>
  </si>
  <si>
    <t>Roundup Ready/Dicamba Tolerant Early IV (4.0 - 4.5)</t>
  </si>
  <si>
    <t>Avg. of REC and CST Tests</t>
  </si>
  <si>
    <t>Greeneville</t>
  </si>
  <si>
    <t>Innvictis Seed Solutions</t>
  </si>
  <si>
    <t>www.innvictis.com</t>
  </si>
  <si>
    <t>Dickson Silt Loam</t>
  </si>
  <si>
    <t>Maury Silt Loam/ Huntington Silt Loam</t>
  </si>
  <si>
    <t>Northeast Tennessee</t>
  </si>
  <si>
    <t>Decatur Silty Clay</t>
  </si>
  <si>
    <t>S21063</t>
  </si>
  <si>
    <t>S21031</t>
  </si>
  <si>
    <t>S21032</t>
  </si>
  <si>
    <t>S21055</t>
  </si>
  <si>
    <t>XF</t>
  </si>
  <si>
    <t>Dyna-Gro S41EN72</t>
  </si>
  <si>
    <t>Conventional</t>
  </si>
  <si>
    <t>No transgenic modification</t>
  </si>
  <si>
    <t>Bayer XtendFlex</t>
  </si>
  <si>
    <t>Bayer Roundup Ready 2 Xtend®</t>
  </si>
  <si>
    <t>Bayer Roundup Ready 2®</t>
  </si>
  <si>
    <t>Dicamba, glyphosate, and glufosinate tolerance</t>
  </si>
  <si>
    <t>Greeneville 
Non-Irr.
 (bu/ac)</t>
  </si>
  <si>
    <t>Gibs</t>
  </si>
  <si>
    <t>Croc</t>
  </si>
  <si>
    <t>Progeny 4806XFS</t>
  </si>
  <si>
    <t>Progeny 4775E3S</t>
  </si>
  <si>
    <t>Yield (bu/ac)</t>
  </si>
  <si>
    <t>Brown</t>
  </si>
  <si>
    <t>spot</t>
  </si>
  <si>
    <t>Soybean Cyst Nematode</t>
  </si>
  <si>
    <t>Max Crittenden</t>
  </si>
  <si>
    <t>254-652-0032</t>
  </si>
  <si>
    <t>max.crittenden@innvictis.com</t>
  </si>
  <si>
    <t>XFS</t>
  </si>
  <si>
    <t>Dyna-Gro S47XF23S</t>
  </si>
  <si>
    <t>Dyna-Gro S49XF43S</t>
  </si>
  <si>
    <t>Innvictis A4862XF</t>
  </si>
  <si>
    <t>Progeny 4798XF</t>
  </si>
  <si>
    <t>Progeny 4691XFS</t>
  </si>
  <si>
    <t>Conv</t>
  </si>
  <si>
    <t>E3S</t>
  </si>
  <si>
    <t>RX</t>
  </si>
  <si>
    <t>Progeny 5056XFS</t>
  </si>
  <si>
    <t>S22010</t>
  </si>
  <si>
    <t>S22012</t>
  </si>
  <si>
    <t>S22055</t>
  </si>
  <si>
    <t>S22025</t>
  </si>
  <si>
    <t>S20071</t>
  </si>
  <si>
    <t>S22028</t>
  </si>
  <si>
    <t>S22036</t>
  </si>
  <si>
    <t>S22040</t>
  </si>
  <si>
    <t>3</t>
  </si>
  <si>
    <t>MR3, MR14</t>
  </si>
  <si>
    <t>R2</t>
  </si>
  <si>
    <t>Sulfonylurea tolerant soybean (May be in combination with above traits)</t>
  </si>
  <si>
    <t>Brock Sargeant</t>
  </si>
  <si>
    <t>270-881-3003</t>
  </si>
  <si>
    <t>brock.sargeant@nutrien.com</t>
  </si>
  <si>
    <t>Revere Seed</t>
  </si>
  <si>
    <t>www.revereseed.com</t>
  </si>
  <si>
    <t>Michael Clubb</t>
  </si>
  <si>
    <t>clubbm@missouri.edu</t>
  </si>
  <si>
    <t>-</t>
  </si>
  <si>
    <t>N</t>
  </si>
  <si>
    <t>USG 7463XF</t>
  </si>
  <si>
    <t>Table 2. cont.</t>
  </si>
  <si>
    <t>MG 3 (3.0 - 3.9)</t>
  </si>
  <si>
    <t>REC</t>
  </si>
  <si>
    <t>CST</t>
  </si>
  <si>
    <r>
      <t>REC 
Yield</t>
    </r>
    <r>
      <rPr>
        <b/>
        <vertAlign val="superscript"/>
        <sz val="10"/>
        <color theme="0"/>
        <rFont val="Arial"/>
        <family val="2"/>
      </rPr>
      <t>§</t>
    </r>
  </si>
  <si>
    <r>
      <t>Consecutive Years in A Group</t>
    </r>
    <r>
      <rPr>
        <b/>
        <vertAlign val="superscript"/>
        <sz val="10"/>
        <color theme="0"/>
        <rFont val="Arial"/>
        <family val="2"/>
      </rPr>
      <t>‡</t>
    </r>
  </si>
  <si>
    <t xml:space="preserve"> Locs. with above avg. yield </t>
  </si>
  <si>
    <r>
      <t>CST 
Yield</t>
    </r>
    <r>
      <rPr>
        <b/>
        <vertAlign val="superscript"/>
        <sz val="10"/>
        <color theme="0"/>
        <rFont val="Arial"/>
        <family val="2"/>
      </rPr>
      <t>§</t>
    </r>
  </si>
  <si>
    <t>MG 4 Early (4.0 - 4.4)</t>
  </si>
  <si>
    <t>MG 4 Late (4.5 - 4.9)</t>
  </si>
  <si>
    <t>MG 5 (5.0 - 5.9)</t>
  </si>
  <si>
    <t>Table 4. cont.</t>
  </si>
  <si>
    <t>S23006</t>
  </si>
  <si>
    <t>S21073</t>
  </si>
  <si>
    <t>Innvictis A4411XF</t>
  </si>
  <si>
    <t>NA</t>
  </si>
  <si>
    <t>Warden RTA</t>
  </si>
  <si>
    <t>R - 1, 3, 14</t>
  </si>
  <si>
    <t>Progeny 4604XFS</t>
  </si>
  <si>
    <t>S23028</t>
  </si>
  <si>
    <t>USG 7474XFS</t>
  </si>
  <si>
    <t>S23033</t>
  </si>
  <si>
    <t>S23032</t>
  </si>
  <si>
    <t>GT</t>
  </si>
  <si>
    <t>S23030</t>
  </si>
  <si>
    <t>USG 7543XF</t>
  </si>
  <si>
    <t>S23036</t>
  </si>
  <si>
    <t>S23039</t>
  </si>
  <si>
    <r>
      <t>Purple Stain</t>
    </r>
    <r>
      <rPr>
        <b/>
        <vertAlign val="superscript"/>
        <sz val="10"/>
        <color theme="0"/>
        <rFont val="Arial"/>
        <family val="2"/>
      </rPr>
      <t xml:space="preserve">¶¶ </t>
    </r>
    <r>
      <rPr>
        <b/>
        <sz val="10"/>
        <color theme="0"/>
        <rFont val="Arial"/>
        <family val="2"/>
      </rPr>
      <t xml:space="preserve">
(1-5)</t>
    </r>
  </si>
  <si>
    <r>
      <t>Seed Quality</t>
    </r>
    <r>
      <rPr>
        <b/>
        <vertAlign val="superscript"/>
        <sz val="10"/>
        <color theme="0"/>
        <rFont val="Arial"/>
        <family val="2"/>
      </rPr>
      <t>§§</t>
    </r>
    <r>
      <rPr>
        <b/>
        <sz val="10"/>
        <color theme="0"/>
        <rFont val="Arial"/>
        <family val="2"/>
      </rPr>
      <t xml:space="preserve"> 
(1-5)</t>
    </r>
  </si>
  <si>
    <t>Site-Years</t>
  </si>
  <si>
    <r>
      <t>Leaf Holding</t>
    </r>
    <r>
      <rPr>
        <b/>
        <vertAlign val="superscript"/>
        <sz val="10"/>
        <color theme="0"/>
        <rFont val="Arial"/>
        <family val="2"/>
      </rPr>
      <t>||</t>
    </r>
    <r>
      <rPr>
        <b/>
        <sz val="10"/>
        <color theme="0"/>
        <rFont val="Arial"/>
        <family val="2"/>
      </rPr>
      <t xml:space="preserve">
(1-5)</t>
    </r>
  </si>
  <si>
    <t>David Pazdernik</t>
  </si>
  <si>
    <t>317-385-9101</t>
  </si>
  <si>
    <t>xitavosoybeanseed.com</t>
  </si>
  <si>
    <t>david.pazdernik@basf.com</t>
  </si>
  <si>
    <t>Wes Rodgers</t>
  </si>
  <si>
    <t>wesley.rodgers@bayer.com</t>
  </si>
  <si>
    <t>731-478-4349</t>
  </si>
  <si>
    <t>Caleb Smitch</t>
  </si>
  <si>
    <t>217-722-0079</t>
  </si>
  <si>
    <t>csmith@gdmseeds.com</t>
  </si>
  <si>
    <t>Brand (Company)</t>
  </si>
  <si>
    <t>Xitavo (BASF)</t>
  </si>
  <si>
    <t>Asgrow (Bayer Company)</t>
  </si>
  <si>
    <t>Progeny Ag (Erwin-Keith, Inc)</t>
  </si>
  <si>
    <t>Don Mario (GDM Seeds)</t>
  </si>
  <si>
    <t>Dyna-Gro (Nutrien Ag Solutions)</t>
  </si>
  <si>
    <t>USG (UniSouth Genetics, Inc.)</t>
  </si>
  <si>
    <t>MO (University of Missouri)</t>
  </si>
  <si>
    <t>USG 7494ETS</t>
  </si>
  <si>
    <t>USG 7534GT</t>
  </si>
  <si>
    <t>Loring Silt Loam</t>
  </si>
  <si>
    <t>Henry</t>
  </si>
  <si>
    <t>Giles</t>
  </si>
  <si>
    <t>Enlist  (3.8-5.2)</t>
  </si>
  <si>
    <t>Revere 4826XFS</t>
  </si>
  <si>
    <t>Pioneer P46A90LX</t>
  </si>
  <si>
    <t>NONE</t>
  </si>
  <si>
    <t>West TN Research &amp; Education Center (WTREC)</t>
  </si>
  <si>
    <t>Memphis 
Non-Irr.
 (bu/ac)</t>
  </si>
  <si>
    <r>
      <t>Lodging</t>
    </r>
    <r>
      <rPr>
        <b/>
        <vertAlign val="superscript"/>
        <sz val="10"/>
        <color theme="0"/>
        <rFont val="Arial"/>
        <family val="2"/>
      </rPr>
      <t xml:space="preserve">†† </t>
    </r>
    <r>
      <rPr>
        <b/>
        <sz val="10"/>
        <color theme="0"/>
        <rFont val="Arial"/>
        <family val="2"/>
      </rPr>
      <t xml:space="preserve">
(1-5)</t>
    </r>
  </si>
  <si>
    <t>S24010</t>
  </si>
  <si>
    <t>S24011</t>
  </si>
  <si>
    <t>S24012</t>
  </si>
  <si>
    <t>S24013</t>
  </si>
  <si>
    <t>S24014</t>
  </si>
  <si>
    <t>S24027</t>
  </si>
  <si>
    <t>S24028</t>
  </si>
  <si>
    <t>S24031</t>
  </si>
  <si>
    <t>S24032</t>
  </si>
  <si>
    <t>S24034</t>
  </si>
  <si>
    <t>S24035</t>
  </si>
  <si>
    <t>S24001</t>
  </si>
  <si>
    <t>S24002</t>
  </si>
  <si>
    <t>S24038</t>
  </si>
  <si>
    <t>S24003</t>
  </si>
  <si>
    <t>S24004</t>
  </si>
  <si>
    <t>S24026</t>
  </si>
  <si>
    <t>S24005</t>
  </si>
  <si>
    <t>S24042</t>
  </si>
  <si>
    <t>S24045</t>
  </si>
  <si>
    <t>S24046</t>
  </si>
  <si>
    <t>S24050</t>
  </si>
  <si>
    <t>S24051</t>
  </si>
  <si>
    <t>S24048</t>
  </si>
  <si>
    <t>S24043</t>
  </si>
  <si>
    <t>S24049</t>
  </si>
  <si>
    <t>S24054</t>
  </si>
  <si>
    <t>S24059</t>
  </si>
  <si>
    <t>S24044</t>
  </si>
  <si>
    <t>S24033</t>
  </si>
  <si>
    <t>S24030</t>
  </si>
  <si>
    <t>S24029</t>
  </si>
  <si>
    <t>S24017</t>
  </si>
  <si>
    <t>S24016</t>
  </si>
  <si>
    <t>S24047</t>
  </si>
  <si>
    <t>S24052</t>
  </si>
  <si>
    <t>S24018</t>
  </si>
  <si>
    <t>S24006</t>
  </si>
  <si>
    <t>S24019</t>
  </si>
  <si>
    <t>S24020</t>
  </si>
  <si>
    <t>S24062</t>
  </si>
  <si>
    <t>S24024</t>
  </si>
  <si>
    <t>S24025</t>
  </si>
  <si>
    <t>S24015</t>
  </si>
  <si>
    <t>S24040</t>
  </si>
  <si>
    <t>S24021</t>
  </si>
  <si>
    <t>S24022</t>
  </si>
  <si>
    <t>S24023</t>
  </si>
  <si>
    <t>S24056</t>
  </si>
  <si>
    <t>S24060</t>
  </si>
  <si>
    <t>S24058</t>
  </si>
  <si>
    <t>S24063</t>
  </si>
  <si>
    <t>S24007</t>
  </si>
  <si>
    <t>S24008</t>
  </si>
  <si>
    <t>S24037</t>
  </si>
  <si>
    <t>S24053</t>
  </si>
  <si>
    <t>S24061</t>
  </si>
  <si>
    <t>S24057</t>
  </si>
  <si>
    <t>S24055</t>
  </si>
  <si>
    <t>S24009</t>
  </si>
  <si>
    <t>Asgrow AG42XF4</t>
  </si>
  <si>
    <t>Asgrow AG44XF4</t>
  </si>
  <si>
    <t>Asgrow AG49XF4</t>
  </si>
  <si>
    <t>Benson Hill N35D950S</t>
  </si>
  <si>
    <t>Benson Hill BX37Q467</t>
  </si>
  <si>
    <t>Benson Hill C38H052s</t>
  </si>
  <si>
    <t>Benson Hill BH43Q207</t>
  </si>
  <si>
    <t>Benson Hill C44H054S</t>
  </si>
  <si>
    <t>Benson Hill N44D923S</t>
  </si>
  <si>
    <t>CNI Fortus 4655ES</t>
  </si>
  <si>
    <t>CNI Integra XF4634S</t>
  </si>
  <si>
    <t>CNI Integra XF4875S</t>
  </si>
  <si>
    <t>Donmario DM46F54S</t>
  </si>
  <si>
    <t>Dyna-Gro S38EN75</t>
  </si>
  <si>
    <t>Dyna-Gro S43XF85S</t>
  </si>
  <si>
    <t>Dyna-Gro S45EN25</t>
  </si>
  <si>
    <t>Dyna-Gro S48XF35</t>
  </si>
  <si>
    <t>Great Heart GT4538XFS</t>
  </si>
  <si>
    <t>Great Heart GT4756XF</t>
  </si>
  <si>
    <t>Innvictis A3974XF</t>
  </si>
  <si>
    <t>Innvictis A4102XF</t>
  </si>
  <si>
    <t>Innvictis A4564XF</t>
  </si>
  <si>
    <t>Innvictis A4664XF</t>
  </si>
  <si>
    <t>Innvictis A4814XF</t>
  </si>
  <si>
    <t>Innvictis A4924XF</t>
  </si>
  <si>
    <t>MO S20-2227</t>
  </si>
  <si>
    <t>MO S20-5669</t>
  </si>
  <si>
    <t>MO S20-14129GT</t>
  </si>
  <si>
    <t>MO S20-15411GT</t>
  </si>
  <si>
    <t>MO S20-7117</t>
  </si>
  <si>
    <t>MO S20-1492</t>
  </si>
  <si>
    <t>MO S20-4428</t>
  </si>
  <si>
    <t>MO S20-13179LL55</t>
  </si>
  <si>
    <t>Pioneer P38Z63E</t>
  </si>
  <si>
    <t>Pioneer P41Z80BLX</t>
  </si>
  <si>
    <t>Pioneer P43Z44SE</t>
  </si>
  <si>
    <t>Pioneer P45Z75E</t>
  </si>
  <si>
    <t>Pioneer P46Z53E</t>
  </si>
  <si>
    <t>Pioneer P47Z15BE</t>
  </si>
  <si>
    <t>Pioneer P48Z70BLX</t>
  </si>
  <si>
    <t>Pioneer P49Z02E</t>
  </si>
  <si>
    <t>Pioneer P50Z95E</t>
  </si>
  <si>
    <t>Pioneer P53Z60LX</t>
  </si>
  <si>
    <t>Progeny 4623XF</t>
  </si>
  <si>
    <t>Progeny 4848XF</t>
  </si>
  <si>
    <t>Progeny 4999E3S</t>
  </si>
  <si>
    <t>Progeny 4947XFS</t>
  </si>
  <si>
    <t>Revere 44-F44</t>
  </si>
  <si>
    <t>Revere 47-F77</t>
  </si>
  <si>
    <t>Revere 49-F36</t>
  </si>
  <si>
    <t>USG 7435XFS</t>
  </si>
  <si>
    <t>USG 7485ETS</t>
  </si>
  <si>
    <t>USG 7495XFS</t>
  </si>
  <si>
    <t>Xitavo XO 3795E</t>
  </si>
  <si>
    <t>Xitavo XO 3855E</t>
  </si>
  <si>
    <t>Xitavo XO 4255E</t>
  </si>
  <si>
    <t>Xitavo XO 4364E</t>
  </si>
  <si>
    <t>Xitavo XO 4405E</t>
  </si>
  <si>
    <t>Xitavo XO 4772E</t>
  </si>
  <si>
    <t>Xitavo XO 4894E</t>
  </si>
  <si>
    <t>S 3/9</t>
  </si>
  <si>
    <t>Acceleron Fungicide + Insecticide and Illevo</t>
  </si>
  <si>
    <t>S 49</t>
  </si>
  <si>
    <t>S 6/9</t>
  </si>
  <si>
    <t>PI88788</t>
  </si>
  <si>
    <t>CruiserMaxx APX + Saltro</t>
  </si>
  <si>
    <t>P188788</t>
  </si>
  <si>
    <t>FT</t>
  </si>
  <si>
    <t>Crusier Max Vibrance</t>
  </si>
  <si>
    <t>Cruiuser Max Vibrance</t>
  </si>
  <si>
    <t>Equity VAYO + Saltro</t>
  </si>
  <si>
    <t>RR/LL-Synchrony</t>
  </si>
  <si>
    <t>R3/MR14</t>
  </si>
  <si>
    <t>RR/LL</t>
  </si>
  <si>
    <t>Revize PBI</t>
  </si>
  <si>
    <t>R - 3, 14</t>
  </si>
  <si>
    <t>RR</t>
  </si>
  <si>
    <t>R - 1, 3</t>
  </si>
  <si>
    <t>LL</t>
  </si>
  <si>
    <t>EvergolEnergy + Lumisena .012 + PPST2030</t>
  </si>
  <si>
    <t>E3S-Bolt</t>
  </si>
  <si>
    <t>RR2X/LL</t>
  </si>
  <si>
    <t>ProServo / S</t>
  </si>
  <si>
    <t>Proservo / S</t>
  </si>
  <si>
    <t>R3 MR14</t>
  </si>
  <si>
    <t>MR3,MR14</t>
  </si>
  <si>
    <t>Rancona, Metalaxyl, Imidicloprid</t>
  </si>
  <si>
    <t>R3,MR14</t>
  </si>
  <si>
    <t>ObviusPlusPonchoVotivoILevo</t>
  </si>
  <si>
    <r>
      <t>Table 6. Mean</t>
    </r>
    <r>
      <rPr>
        <b/>
        <vertAlign val="superscript"/>
        <sz val="10"/>
        <rFont val="Arial"/>
        <family val="2"/>
      </rPr>
      <t>†</t>
    </r>
    <r>
      <rPr>
        <b/>
        <sz val="10"/>
        <rFont val="Arial"/>
        <family val="2"/>
      </rPr>
      <t xml:space="preserve"> yields across and by location of eight Maturity Group III (3.0 - 3.9) soybean varieties evaluated in replicated small plot trials at nine AgResearch and Education Center locations in Tennessee during 2024. </t>
    </r>
  </si>
  <si>
    <t>A</t>
  </si>
  <si>
    <t>N.S.</t>
  </si>
  <si>
    <t>C</t>
  </si>
  <si>
    <t>BC</t>
  </si>
  <si>
    <t>AB</t>
  </si>
  <si>
    <t>A-C</t>
  </si>
  <si>
    <t>C-F</t>
  </si>
  <si>
    <t>B-D</t>
  </si>
  <si>
    <t>F</t>
  </si>
  <si>
    <t>EF</t>
  </si>
  <si>
    <t>D-F</t>
  </si>
  <si>
    <t>B-E</t>
  </si>
  <si>
    <t>A-F</t>
  </si>
  <si>
    <t>A-G</t>
  </si>
  <si>
    <t>H</t>
  </si>
  <si>
    <t>C-H</t>
  </si>
  <si>
    <t>A-D</t>
  </si>
  <si>
    <t>D-H</t>
  </si>
  <si>
    <t>F-H</t>
  </si>
  <si>
    <t>GH</t>
  </si>
  <si>
    <t>E-H</t>
  </si>
  <si>
    <t>B-G</t>
  </si>
  <si>
    <t>A-E</t>
  </si>
  <si>
    <t>C-E</t>
  </si>
  <si>
    <t>DE</t>
  </si>
  <si>
    <t>E</t>
  </si>
  <si>
    <t>B-F</t>
  </si>
  <si>
    <t>C-G</t>
  </si>
  <si>
    <t>H-M</t>
  </si>
  <si>
    <t>B-J</t>
  </si>
  <si>
    <t>LM</t>
  </si>
  <si>
    <t>A-H</t>
  </si>
  <si>
    <t>K-M</t>
  </si>
  <si>
    <t>E-M</t>
  </si>
  <si>
    <t>I-M</t>
  </si>
  <si>
    <t>A-I</t>
  </si>
  <si>
    <t>F-M</t>
  </si>
  <si>
    <t>D-M</t>
  </si>
  <si>
    <t>G-M</t>
  </si>
  <si>
    <t>C-L</t>
  </si>
  <si>
    <t>B-K</t>
  </si>
  <si>
    <t>M</t>
  </si>
  <si>
    <t>J-M</t>
  </si>
  <si>
    <t>A-J</t>
  </si>
  <si>
    <t>J</t>
  </si>
  <si>
    <t>D-J</t>
  </si>
  <si>
    <t>C-J</t>
  </si>
  <si>
    <t>F-J</t>
  </si>
  <si>
    <t>E-J</t>
  </si>
  <si>
    <t>IJ</t>
  </si>
  <si>
    <t>G-J</t>
  </si>
  <si>
    <t>H-J</t>
  </si>
  <si>
    <t>B-I</t>
  </si>
  <si>
    <t>CD</t>
  </si>
  <si>
    <t>D</t>
  </si>
  <si>
    <t>NT</t>
  </si>
  <si>
    <t>HI</t>
  </si>
  <si>
    <t>HN</t>
  </si>
  <si>
    <t>MI</t>
  </si>
  <si>
    <t>MN</t>
  </si>
  <si>
    <t>MT</t>
  </si>
  <si>
    <t>WT</t>
  </si>
  <si>
    <t>AC</t>
  </si>
  <si>
    <t>ET</t>
  </si>
  <si>
    <t>Maturity
(DAP)</t>
  </si>
  <si>
    <t>B</t>
  </si>
  <si>
    <t>C-I</t>
  </si>
  <si>
    <t>B-H</t>
  </si>
  <si>
    <t>F-I</t>
  </si>
  <si>
    <t>D-I</t>
  </si>
  <si>
    <t>G-I</t>
  </si>
  <si>
    <t>E-I</t>
  </si>
  <si>
    <t>I</t>
  </si>
  <si>
    <t>I-K</t>
  </si>
  <si>
    <t>E-K</t>
  </si>
  <si>
    <t>KL</t>
  </si>
  <si>
    <t>JK</t>
  </si>
  <si>
    <t>L</t>
  </si>
  <si>
    <t>J-L</t>
  </si>
  <si>
    <t>D-G</t>
  </si>
  <si>
    <t>I-L</t>
  </si>
  <si>
    <t>H-L</t>
  </si>
  <si>
    <t>H-K</t>
  </si>
  <si>
    <t>F-K</t>
  </si>
  <si>
    <t>G-K</t>
  </si>
  <si>
    <t>E-G</t>
  </si>
  <si>
    <t>L-N</t>
  </si>
  <si>
    <t>J-N</t>
  </si>
  <si>
    <t>K-O</t>
  </si>
  <si>
    <t>K-N</t>
  </si>
  <si>
    <t>OP</t>
  </si>
  <si>
    <t>H-N</t>
  </si>
  <si>
    <t>I-N</t>
  </si>
  <si>
    <t>Q</t>
  </si>
  <si>
    <t>N-P</t>
  </si>
  <si>
    <t>PQ</t>
  </si>
  <si>
    <t>L-P</t>
  </si>
  <si>
    <t>M-P</t>
  </si>
  <si>
    <t>P</t>
  </si>
  <si>
    <t>O-Q</t>
  </si>
  <si>
    <t>K</t>
  </si>
  <si>
    <t>E-L</t>
  </si>
  <si>
    <t>L-O</t>
  </si>
  <si>
    <t>USG 7461XFS***</t>
  </si>
  <si>
    <t>Donmario DM48F53*</t>
  </si>
  <si>
    <t>Decatur</t>
  </si>
  <si>
    <t>Stacy Vise</t>
  </si>
  <si>
    <t>Cheyenne Rushing</t>
  </si>
  <si>
    <t xml:space="preserve">Gibson                      </t>
  </si>
  <si>
    <t>Denton Parkins</t>
  </si>
  <si>
    <t>Jake Mallard</t>
  </si>
  <si>
    <t>Hardeman</t>
  </si>
  <si>
    <t>Jake Hall</t>
  </si>
  <si>
    <t>Clint Plunk</t>
  </si>
  <si>
    <t>Obion</t>
  </si>
  <si>
    <t>Holman Farms</t>
  </si>
  <si>
    <t>Garrett McDaniel</t>
  </si>
  <si>
    <t>Perry</t>
  </si>
  <si>
    <t>Craig &amp; Tim Byrd</t>
  </si>
  <si>
    <t>Amanda Mathenia</t>
  </si>
  <si>
    <t>Crockett</t>
  </si>
  <si>
    <t>Adam Young</t>
  </si>
  <si>
    <t>Daniel Wiggins</t>
  </si>
  <si>
    <t>Paul Neal/Wilson Farms</t>
  </si>
  <si>
    <t>Ranson Goodman</t>
  </si>
  <si>
    <t>Madison</t>
  </si>
  <si>
    <t>Matt Griggs</t>
  </si>
  <si>
    <t>Hunter Goodman</t>
  </si>
  <si>
    <t>Parker Bain</t>
  </si>
  <si>
    <t>Meigs</t>
  </si>
  <si>
    <t>Swanks Farm</t>
  </si>
  <si>
    <t>David Bilderback</t>
  </si>
  <si>
    <t>Weakley</t>
  </si>
  <si>
    <t>Waterfield</t>
  </si>
  <si>
    <t>Bronson Bass</t>
  </si>
  <si>
    <t>Cocke</t>
  </si>
  <si>
    <t>Corbin Neas</t>
  </si>
  <si>
    <t>Sarah Orr</t>
  </si>
  <si>
    <t>Gibson</t>
  </si>
  <si>
    <t>Richard Sulcer</t>
  </si>
  <si>
    <t>Kevin Rose</t>
  </si>
  <si>
    <t>Brannon Farms</t>
  </si>
  <si>
    <t>Marshall</t>
  </si>
  <si>
    <t>Tommy Tindall</t>
  </si>
  <si>
    <t>Jonathan Johns</t>
  </si>
  <si>
    <t>Maury</t>
  </si>
  <si>
    <t>MTREC</t>
  </si>
  <si>
    <t>Joe David Plunk/Mathenia</t>
  </si>
  <si>
    <t>Warren</t>
  </si>
  <si>
    <t>Troy Cothron</t>
  </si>
  <si>
    <t>Heath Nokes</t>
  </si>
  <si>
    <t>Table 3. Location information from counties where the soybean variety tests were conducted in 2024.</t>
  </si>
  <si>
    <t>Dyna-Gro S38XF22S</t>
  </si>
  <si>
    <t>.</t>
  </si>
  <si>
    <t>Armor 45F65</t>
  </si>
  <si>
    <t>ABC</t>
  </si>
  <si>
    <t>Stine 45FB02</t>
  </si>
  <si>
    <t>Asgrow 44XF4</t>
  </si>
  <si>
    <t>ABCD</t>
  </si>
  <si>
    <t>Beck's 4337XF</t>
  </si>
  <si>
    <t>BCD</t>
  </si>
  <si>
    <t>Asgrow 42XF4</t>
  </si>
  <si>
    <t>Stine 40FD29</t>
  </si>
  <si>
    <t>Dyna-Gro S41XF65</t>
  </si>
  <si>
    <t>MadisonB</t>
  </si>
  <si>
    <t>ABCDE</t>
  </si>
  <si>
    <t>ABCDEF</t>
  </si>
  <si>
    <t>ABCDEFG</t>
  </si>
  <si>
    <t>Beck's 4999XF</t>
  </si>
  <si>
    <t>BCDEFG</t>
  </si>
  <si>
    <t>Asgrow 49XF4</t>
  </si>
  <si>
    <t>NK 49-C2XFS</t>
  </si>
  <si>
    <t>CDEFG</t>
  </si>
  <si>
    <t>Stine 46FD29</t>
  </si>
  <si>
    <t>58.5'</t>
  </si>
  <si>
    <t>DEFG</t>
  </si>
  <si>
    <t>Beck's 4777XF</t>
  </si>
  <si>
    <t>EFG</t>
  </si>
  <si>
    <t>Progeny 4691XF</t>
  </si>
  <si>
    <t>65.3'</t>
  </si>
  <si>
    <t>FG</t>
  </si>
  <si>
    <t>G</t>
  </si>
  <si>
    <t>NK 46-B4XFS</t>
  </si>
  <si>
    <t>Merschman Denver 2442E</t>
  </si>
  <si>
    <t>Stine 43EG29E3</t>
  </si>
  <si>
    <t>Stine 46EE20</t>
  </si>
  <si>
    <t>50'</t>
  </si>
  <si>
    <t>44'</t>
  </si>
  <si>
    <t>Merschman Savannah 2545E</t>
  </si>
  <si>
    <t>DEF</t>
  </si>
  <si>
    <t>45'</t>
  </si>
  <si>
    <t>Stine 42EG23E3</t>
  </si>
  <si>
    <t>37'</t>
  </si>
  <si>
    <t>Merschman Truman 2338E</t>
  </si>
  <si>
    <t>BCDEF</t>
  </si>
  <si>
    <t>52'</t>
  </si>
  <si>
    <t>Beck's 4320 E3</t>
  </si>
  <si>
    <t>CDEF</t>
  </si>
  <si>
    <t>Dyna-Gro S48EN73</t>
  </si>
  <si>
    <t>Stine 46EG92</t>
  </si>
  <si>
    <t>Stine 49EG92</t>
  </si>
  <si>
    <t>NK 49-U9E3S</t>
  </si>
  <si>
    <t>BCDE</t>
  </si>
  <si>
    <t>NK 47-G5E3S</t>
  </si>
  <si>
    <t>Stine 48EE20</t>
  </si>
  <si>
    <t>NK 42A6E3S</t>
  </si>
  <si>
    <t>Merschman Dallas 2348E</t>
  </si>
  <si>
    <t>Merschman Memphis 2346E</t>
  </si>
  <si>
    <t>51'</t>
  </si>
  <si>
    <t>Merschman Austin 2040E</t>
  </si>
  <si>
    <t>55'</t>
  </si>
  <si>
    <t>n/a</t>
  </si>
  <si>
    <t>Cumberland &amp; Waynesboro Silt Loam</t>
  </si>
  <si>
    <t>Falaya Silt Loam</t>
  </si>
  <si>
    <t>Table 2. Location information from AgResearch and Education Centers where soybean variety tests were conducted in Tennessee in 2024.</t>
  </si>
  <si>
    <r>
      <t>Table 5. Mean</t>
    </r>
    <r>
      <rPr>
        <b/>
        <vertAlign val="superscript"/>
        <sz val="10"/>
        <rFont val="Arial"/>
        <family val="2"/>
      </rPr>
      <t>†</t>
    </r>
    <r>
      <rPr>
        <b/>
        <sz val="10"/>
        <rFont val="Arial"/>
        <family val="2"/>
      </rPr>
      <t xml:space="preserve"> yield and agronomic traits of eight Maturity Group III (3.0 - 3.9) soybean varieties evaluated in small plot replicated trials at nine AgResearch and Education Center locations in Tennessee during 2024.</t>
    </r>
  </si>
  <si>
    <t>*</t>
  </si>
  <si>
    <t>MOD</t>
  </si>
  <si>
    <t>TRACE</t>
  </si>
  <si>
    <t>HIGH</t>
  </si>
  <si>
    <t>LOW</t>
  </si>
  <si>
    <r>
      <t>Table 7. Mean</t>
    </r>
    <r>
      <rPr>
        <b/>
        <vertAlign val="superscript"/>
        <sz val="10"/>
        <rFont val="Arial"/>
        <family val="2"/>
      </rPr>
      <t>†</t>
    </r>
    <r>
      <rPr>
        <b/>
        <sz val="10"/>
        <rFont val="Arial"/>
        <family val="2"/>
      </rPr>
      <t xml:space="preserve"> yield and agronomic traits of 24 Maturity Group IV Early (4.0 - 4.5) soybean varieties evaluated in small plot replicated trials at nine AgResearch and Education Center locations in Tennessee during 2024.</t>
    </r>
  </si>
  <si>
    <r>
      <t>Table 8. Mean</t>
    </r>
    <r>
      <rPr>
        <b/>
        <vertAlign val="superscript"/>
        <sz val="10"/>
        <rFont val="Arial"/>
        <family val="2"/>
      </rPr>
      <t>†</t>
    </r>
    <r>
      <rPr>
        <b/>
        <sz val="10"/>
        <rFont val="Arial"/>
        <family val="2"/>
      </rPr>
      <t xml:space="preserve"> yields across and by location of 24 Maturity Group IV Early (4.0 - 4.5) soybean varieties evaluated in replicated small plot trials at nine AgResearch and Education Center locations in Tennessee during 2024. </t>
    </r>
  </si>
  <si>
    <r>
      <t>Table 10. Yields of 26 Maturity Group IV Early (4.0-4.5) Enlist tolerant soybean varieties in 7 County Standard Tests in Tennessee during 2024</t>
    </r>
    <r>
      <rPr>
        <b/>
        <vertAlign val="superscript"/>
        <sz val="10"/>
        <color indexed="8"/>
        <rFont val="Arial"/>
        <family val="2"/>
      </rPr>
      <t>‡</t>
    </r>
    <r>
      <rPr>
        <b/>
        <sz val="10"/>
        <color rgb="FF000000"/>
        <rFont val="Arial"/>
        <family val="2"/>
      </rPr>
      <t>.</t>
    </r>
  </si>
  <si>
    <r>
      <t>Table 14. Mean</t>
    </r>
    <r>
      <rPr>
        <b/>
        <vertAlign val="superscript"/>
        <sz val="10"/>
        <rFont val="Arial"/>
        <family val="2"/>
      </rPr>
      <t>†</t>
    </r>
    <r>
      <rPr>
        <b/>
        <sz val="10"/>
        <rFont val="Arial"/>
        <family val="2"/>
      </rPr>
      <t xml:space="preserve"> yield and agronomic traits of 40 Maturity Group IV Late (4.6 - 4.9) soybean varieties evaluated in small plot replicated trials at nine AgResearch and Education Center locations in Tennessee during 2024.</t>
    </r>
  </si>
  <si>
    <r>
      <t>Table 15. Mean</t>
    </r>
    <r>
      <rPr>
        <b/>
        <vertAlign val="superscript"/>
        <sz val="10"/>
        <rFont val="Arial"/>
        <family val="2"/>
      </rPr>
      <t>†</t>
    </r>
    <r>
      <rPr>
        <b/>
        <sz val="10"/>
        <rFont val="Arial"/>
        <family val="2"/>
      </rPr>
      <t xml:space="preserve"> yields across and by location of 40 Maturity Group IV Late (4.5 - 4.9) soybean varieties evaluated in replicated small plot trials at nine AgResearch and Education Center locations in Tennessee during 2024. </t>
    </r>
  </si>
  <si>
    <r>
      <t xml:space="preserve">Table 17. Yields and disease ratings of </t>
    </r>
    <r>
      <rPr>
        <b/>
        <sz val="10"/>
        <color rgb="FF000000"/>
        <rFont val="Arial"/>
        <family val="2"/>
      </rPr>
      <t>14</t>
    </r>
    <r>
      <rPr>
        <b/>
        <sz val="10"/>
        <color indexed="8"/>
        <rFont val="Arial"/>
        <family val="2"/>
      </rPr>
      <t xml:space="preserve"> Maturity Group 4 Late (4.6-4.9) </t>
    </r>
    <r>
      <rPr>
        <b/>
        <sz val="10"/>
        <color rgb="FF000000"/>
        <rFont val="Arial"/>
        <family val="2"/>
      </rPr>
      <t>&amp; 3 MG 4 Early</t>
    </r>
    <r>
      <rPr>
        <b/>
        <sz val="10"/>
        <color indexed="8"/>
        <rFont val="Arial"/>
        <family val="2"/>
      </rPr>
      <t xml:space="preserve"> Glyphosate / Dicamaba tolerant soybean varieties in 7 County Standard Tests and in small plot trials at 3 locations in Tennessee during 2024.</t>
    </r>
  </si>
  <si>
    <t>Table 18. Overall average yields, moistures, and test weights of 15 Maturity Group IV Late and V (4.5 - 5.9) soybean varieties evaluated in both the County Standard Tests and Research and Education Center Tests in Tennessee during 2023.</t>
  </si>
  <si>
    <t>Table 11. Yields and disease ratings of 9 Maturity Group 4 Early (4.0-4.5) and 1 MG 3 Glyphosate / Dicamba tolerant soybean varieties in 5 County Standard Tests and in small plot trials at 3 locations in Tennessee during 2024.</t>
  </si>
  <si>
    <t>Table 12. Yields of 25 Maturity Group 4 (4.0-4.9) &amp; 1 MG 5 Enlist tolerant soybean varieties in 7 County Standard Tests and in small plot trials at 3 locations in Tennessee during 2024</t>
  </si>
  <si>
    <t>Table 13. Overall average yields, moistures, and test weights of 8 Maturity Group III and IV Early (3.0 - 4.4) soybean varieties evaluated in both the County Standard Tests and Research and Education Center Tests in Tennessee during 2024.</t>
  </si>
  <si>
    <r>
      <t>Table 19. Mean</t>
    </r>
    <r>
      <rPr>
        <b/>
        <vertAlign val="superscript"/>
        <sz val="10"/>
        <rFont val="Arial"/>
        <family val="2"/>
      </rPr>
      <t>†</t>
    </r>
    <r>
      <rPr>
        <b/>
        <sz val="10"/>
        <rFont val="Arial"/>
        <family val="2"/>
      </rPr>
      <t xml:space="preserve"> yield and agronomic traits of eight Maturity Group V (5.0 - 5.9) soybean varieties evaluated in small plot replicated trials at nine AgResearch and Education Center locations in Tennessee during 2024.</t>
    </r>
  </si>
  <si>
    <r>
      <t>Table 20. Mean</t>
    </r>
    <r>
      <rPr>
        <b/>
        <vertAlign val="superscript"/>
        <sz val="10"/>
        <rFont val="Arial"/>
        <family val="2"/>
      </rPr>
      <t>†</t>
    </r>
    <r>
      <rPr>
        <b/>
        <sz val="10"/>
        <rFont val="Arial"/>
        <family val="2"/>
      </rPr>
      <t xml:space="preserve"> yields across and by location of eight Maturity Group V (5.0 - 5.9) soybean varieties evaluated in replicated small plot trials at nine AgResearch and Education Center locations in Tennessee during 2024. </t>
    </r>
  </si>
  <si>
    <t>Table 21. Characteristics of soybean varieties evaluated in Tennessee during 2024, as provided by the seed company.</t>
  </si>
  <si>
    <t>Table 23. Abbreviations used to identify biotech traits of soybean varieties evaluated in Tennessee during 2023.</t>
  </si>
  <si>
    <t>CSTS24001</t>
  </si>
  <si>
    <t>CSTS24009</t>
  </si>
  <si>
    <t>CSTS24010</t>
  </si>
  <si>
    <t>CSTS24012</t>
  </si>
  <si>
    <t>CSTS24015</t>
  </si>
  <si>
    <t>CSTS24017</t>
  </si>
  <si>
    <t>CSTS24028</t>
  </si>
  <si>
    <t>CSTS24003</t>
  </si>
  <si>
    <t>CSTS24005</t>
  </si>
  <si>
    <t>CSTS24024</t>
  </si>
  <si>
    <t xml:space="preserve">Table 4. Average yields of varieties that were in the "A group" (not statistically different from the highest performing variety) in AgResearch and Education Center (REC) trials, County Standard Tests (CST), or both trial programs in 2024. Varieties are sorted by number of consecutive years in "A group" then percent of locs with above average yield. </t>
  </si>
  <si>
    <t>USG 7461XFS</t>
  </si>
  <si>
    <t>Benson Hill</t>
  </si>
  <si>
    <t>bensonhillfarmers.com</t>
  </si>
  <si>
    <t>Great Heart Seed</t>
  </si>
  <si>
    <t>David Lucas</t>
  </si>
  <si>
    <t>217-737-6745</t>
  </si>
  <si>
    <t>Integra</t>
  </si>
  <si>
    <t>Nick Chammoun</t>
  </si>
  <si>
    <t>229-854-0524</t>
  </si>
  <si>
    <t>nchammoun@cniag.com</t>
  </si>
  <si>
    <t>integraseed.com</t>
  </si>
  <si>
    <t>dave.lucas772@gmail.com</t>
  </si>
  <si>
    <t>Pioneer Seeds</t>
  </si>
  <si>
    <t>Suzannah Wiggins</t>
  </si>
  <si>
    <t>731-443-0512</t>
  </si>
  <si>
    <t>suzannah.wiggins@corteva.com</t>
  </si>
  <si>
    <t>www.pioneer.com</t>
  </si>
  <si>
    <t>bmurray@progenyag.com</t>
  </si>
  <si>
    <t>Brian Murray</t>
  </si>
  <si>
    <t>870.208.4428</t>
  </si>
  <si>
    <t>Charlie Robinette</t>
  </si>
  <si>
    <t>Charlie.Robinette@revereseed.com</t>
  </si>
  <si>
    <t>601-597-3893</t>
  </si>
  <si>
    <t>Table 22. Contact information for soybean seed companies evaluated in yield tests in Tennessee during 2024.</t>
  </si>
  <si>
    <r>
      <t>Table 9. Yields of 9 Maturity Group IV Early (4.0-4.5) and 1 MG III Glyphosate / Dicamba tolerant soybean varieties in 5 County Standard Tests in Tennessee during 2024</t>
    </r>
    <r>
      <rPr>
        <b/>
        <vertAlign val="superscript"/>
        <sz val="10"/>
        <color indexed="8"/>
        <rFont val="Arial"/>
        <family val="2"/>
      </rPr>
      <t>‡</t>
    </r>
    <r>
      <rPr>
        <b/>
        <sz val="10"/>
        <color rgb="FF000000"/>
        <rFont val="Arial"/>
        <family val="2"/>
      </rPr>
      <t>.</t>
    </r>
  </si>
  <si>
    <t>Table 16. Yields of 14 Maturity Group IV Late (4.6-4.9) and 3 MG early V Glyphosate / Dicamba tolerant soybean varieties in 7 County Standard Tests in Tennessee during 2024.</t>
  </si>
  <si>
    <t>Table. 21. Cont.</t>
  </si>
  <si>
    <t>NK 42A6E3S*</t>
  </si>
  <si>
    <t>Dyna-Gro S49XF43S*</t>
  </si>
  <si>
    <t>USG 7543XF*</t>
  </si>
  <si>
    <t>Progeny 5056XFS*</t>
  </si>
  <si>
    <t>Derek McFall</t>
  </si>
  <si>
    <t>dmcfall@bensonhill.com</t>
  </si>
  <si>
    <t>317-374-9076</t>
  </si>
  <si>
    <t>LL/RR2X-Bolt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</si>
</sst>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409]mmmm\ d\,\ yyyy;@"/>
    <numFmt numFmtId="166" formatCode="m/d;@"/>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vertAlign val="superscript"/>
      <sz val="10"/>
      <name val="Arial"/>
      <family val="2"/>
    </font>
    <font>
      <vertAlign val="superscript"/>
      <sz val="10"/>
      <name val="Arial"/>
      <family val="2"/>
    </font>
    <font>
      <u/>
      <sz val="10"/>
      <color indexed="12"/>
      <name val="Arial"/>
      <family val="2"/>
    </font>
    <font>
      <sz val="8"/>
      <name val="Arial"/>
      <family val="2"/>
    </font>
    <font>
      <vertAlign val="superscript"/>
      <sz val="8"/>
      <name val="Arial"/>
      <family val="2"/>
    </font>
    <font>
      <sz val="8"/>
      <name val="Arial"/>
      <family val="2"/>
    </font>
    <font>
      <sz val="10"/>
      <name val="MS Sans Serif"/>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6"/>
      <name val="Arial"/>
      <family val="2"/>
    </font>
    <font>
      <b/>
      <sz val="8"/>
      <name val="Arial"/>
      <family val="2"/>
    </font>
    <font>
      <sz val="10"/>
      <color rgb="FF000000"/>
      <name val="Arial"/>
      <family val="2"/>
    </font>
    <font>
      <b/>
      <sz val="10"/>
      <color theme="0"/>
      <name val="Arial"/>
      <family val="2"/>
    </font>
    <font>
      <b/>
      <vertAlign val="superscript"/>
      <sz val="10"/>
      <color theme="0"/>
      <name val="Arial"/>
      <family val="2"/>
    </font>
    <font>
      <b/>
      <i/>
      <sz val="10"/>
      <color theme="0"/>
      <name val="Arial"/>
      <family val="2"/>
    </font>
    <font>
      <b/>
      <vertAlign val="subscript"/>
      <sz val="10"/>
      <color theme="0"/>
      <name val="Arial"/>
      <family val="2"/>
    </font>
    <font>
      <sz val="10"/>
      <color theme="0" tint="-0.499984740745262"/>
      <name val="Arial"/>
      <family val="2"/>
    </font>
    <font>
      <sz val="10"/>
      <color theme="0"/>
      <name val="Arial"/>
      <family val="2"/>
    </font>
    <font>
      <sz val="10"/>
      <color theme="1"/>
      <name val="Arial"/>
      <family val="2"/>
    </font>
    <font>
      <b/>
      <sz val="11"/>
      <color theme="1"/>
      <name val="Calibri"/>
      <family val="2"/>
      <scheme val="minor"/>
    </font>
    <font>
      <b/>
      <sz val="10"/>
      <color theme="1"/>
      <name val="Arial"/>
      <family val="2"/>
    </font>
    <font>
      <sz val="10"/>
      <color rgb="FFFF0000"/>
      <name val="Arial"/>
      <family val="2"/>
    </font>
    <font>
      <sz val="10"/>
      <color rgb="FF000000"/>
      <name val="Arial"/>
      <family val="2"/>
    </font>
    <font>
      <sz val="11"/>
      <color rgb="FF9C0006"/>
      <name val="Calibri"/>
      <family val="2"/>
      <scheme val="minor"/>
    </font>
    <font>
      <sz val="10"/>
      <name val="Arial"/>
      <family val="2"/>
    </font>
    <font>
      <sz val="10"/>
      <name val="Arial"/>
    </font>
    <font>
      <b/>
      <vertAlign val="superscript"/>
      <sz val="10"/>
      <color indexed="8"/>
      <name val="Arial"/>
      <family val="2"/>
    </font>
    <font>
      <b/>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499984740745262"/>
        <bgColor theme="1" tint="0.499984740745262"/>
      </patternFill>
    </fill>
    <fill>
      <patternFill patternType="solid">
        <fgColor theme="0"/>
        <bgColor theme="0"/>
      </patternFill>
    </fill>
    <fill>
      <patternFill patternType="solid">
        <fgColor theme="0" tint="-4.9989318521683403E-2"/>
        <bgColor theme="0" tint="-0.24994659260841701"/>
      </patternFill>
    </fill>
    <fill>
      <patternFill patternType="solid">
        <fgColor theme="0"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theme="0"/>
      </patternFill>
    </fill>
    <fill>
      <patternFill patternType="solid">
        <fgColor theme="0"/>
        <bgColor theme="0" tint="-0.24994659260841701"/>
      </patternFill>
    </fill>
    <fill>
      <patternFill patternType="solid">
        <fgColor rgb="FFFFC7CE"/>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auto="1"/>
      </bottom>
      <diagonal/>
    </border>
    <border>
      <left/>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12"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31" fillId="0" borderId="0"/>
    <xf numFmtId="0" fontId="31" fillId="0" borderId="0"/>
    <xf numFmtId="0" fontId="16" fillId="0" borderId="0"/>
    <xf numFmtId="0" fontId="16"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7" fillId="23" borderId="7" applyNumberFormat="0" applyFont="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7" fillId="0" borderId="0"/>
    <xf numFmtId="0" fontId="7" fillId="0" borderId="0"/>
    <xf numFmtId="0" fontId="6" fillId="0" borderId="0"/>
    <xf numFmtId="0" fontId="31" fillId="0" borderId="0"/>
    <xf numFmtId="0" fontId="31" fillId="0" borderId="0"/>
    <xf numFmtId="0" fontId="31" fillId="0" borderId="0"/>
    <xf numFmtId="0" fontId="5" fillId="0" borderId="0"/>
    <xf numFmtId="0" fontId="7" fillId="0" borderId="0"/>
    <xf numFmtId="0" fontId="4" fillId="0" borderId="0"/>
    <xf numFmtId="0" fontId="3" fillId="0" borderId="0"/>
    <xf numFmtId="0" fontId="21" fillId="20" borderId="34" applyNumberFormat="0" applyAlignment="0" applyProtection="0"/>
    <xf numFmtId="0" fontId="27" fillId="0" borderId="39" applyNumberFormat="0" applyFill="0" applyAlignment="0" applyProtection="0"/>
    <xf numFmtId="0" fontId="27" fillId="0" borderId="35" applyNumberFormat="0" applyFill="0" applyAlignment="0" applyProtection="0"/>
    <xf numFmtId="0" fontId="28" fillId="7" borderId="34" applyNumberFormat="0" applyAlignment="0" applyProtection="0"/>
    <xf numFmtId="0" fontId="7" fillId="23" borderId="36" applyNumberFormat="0" applyFont="0" applyAlignment="0" applyProtection="0"/>
    <xf numFmtId="0" fontId="32" fillId="20" borderId="37" applyNumberFormat="0" applyAlignment="0" applyProtection="0"/>
    <xf numFmtId="0" fontId="34" fillId="0" borderId="38" applyNumberFormat="0" applyFill="0" applyAlignment="0" applyProtection="0"/>
    <xf numFmtId="0" fontId="2" fillId="0" borderId="0"/>
    <xf numFmtId="0" fontId="2" fillId="0" borderId="0"/>
    <xf numFmtId="0" fontId="2" fillId="0" borderId="0"/>
    <xf numFmtId="0" fontId="2" fillId="0" borderId="0"/>
    <xf numFmtId="0" fontId="21" fillId="20" borderId="40" applyNumberFormat="0" applyAlignment="0" applyProtection="0"/>
    <xf numFmtId="0" fontId="27" fillId="0" borderId="41" applyNumberFormat="0" applyFill="0" applyAlignment="0" applyProtection="0"/>
    <xf numFmtId="0" fontId="28" fillId="7" borderId="40" applyNumberFormat="0" applyAlignment="0" applyProtection="0"/>
    <xf numFmtId="0" fontId="7" fillId="23" borderId="42" applyNumberFormat="0" applyFont="0" applyAlignment="0" applyProtection="0"/>
    <xf numFmtId="0" fontId="32" fillId="20" borderId="43" applyNumberFormat="0" applyAlignment="0" applyProtection="0"/>
    <xf numFmtId="0" fontId="34" fillId="0" borderId="44" applyNumberFormat="0" applyFill="0" applyAlignment="0" applyProtection="0"/>
    <xf numFmtId="0" fontId="50" fillId="35" borderId="0" applyNumberFormat="0" applyBorder="0" applyAlignment="0" applyProtection="0"/>
    <xf numFmtId="9" fontId="51" fillId="0" borderId="0" applyFont="0" applyFill="0" applyBorder="0" applyAlignment="0" applyProtection="0"/>
    <xf numFmtId="0" fontId="51" fillId="0" borderId="0"/>
    <xf numFmtId="0" fontId="1" fillId="0" borderId="0"/>
  </cellStyleXfs>
  <cellXfs count="457">
    <xf numFmtId="0" fontId="0" fillId="0" borderId="0" xfId="0"/>
    <xf numFmtId="0" fontId="8" fillId="0" borderId="0" xfId="0" applyFont="1"/>
    <xf numFmtId="0" fontId="0" fillId="0" borderId="0" xfId="0" applyAlignment="1">
      <alignment horizontal="center"/>
    </xf>
    <xf numFmtId="0" fontId="8" fillId="0" borderId="0" xfId="0" applyFont="1" applyAlignment="1">
      <alignment horizontal="center"/>
    </xf>
    <xf numFmtId="0" fontId="11" fillId="0" borderId="0" xfId="0" applyFont="1"/>
    <xf numFmtId="164" fontId="8" fillId="0" borderId="0" xfId="0" applyNumberFormat="1" applyFont="1" applyAlignment="1">
      <alignment horizontal="center"/>
    </xf>
    <xf numFmtId="0" fontId="10" fillId="0" borderId="0" xfId="0" applyFont="1" applyAlignment="1">
      <alignment horizontal="center"/>
    </xf>
    <xf numFmtId="0" fontId="13" fillId="0" borderId="0" xfId="0" applyFont="1"/>
    <xf numFmtId="0" fontId="13" fillId="0" borderId="0" xfId="0" applyFont="1" applyAlignment="1">
      <alignment horizontal="left"/>
    </xf>
    <xf numFmtId="1" fontId="8" fillId="0" borderId="0" xfId="0" applyNumberFormat="1" applyFont="1" applyAlignment="1">
      <alignment horizontal="center"/>
    </xf>
    <xf numFmtId="0" fontId="8" fillId="0" borderId="0" xfId="0" quotePrefix="1" applyFont="1" applyAlignment="1">
      <alignment horizontal="center"/>
    </xf>
    <xf numFmtId="164" fontId="8" fillId="0" borderId="0" xfId="0" quotePrefix="1" applyNumberFormat="1" applyFont="1" applyAlignment="1">
      <alignment horizontal="center"/>
    </xf>
    <xf numFmtId="0" fontId="0" fillId="0" borderId="0" xfId="0" applyAlignment="1">
      <alignment horizontal="left"/>
    </xf>
    <xf numFmtId="0" fontId="8" fillId="0" borderId="0" xfId="43" applyFont="1" applyAlignment="1">
      <alignment horizontal="center"/>
    </xf>
    <xf numFmtId="0" fontId="9" fillId="0" borderId="0" xfId="43"/>
    <xf numFmtId="0" fontId="8" fillId="0" borderId="0" xfId="43" applyFont="1"/>
    <xf numFmtId="1" fontId="8" fillId="0" borderId="0" xfId="43" applyNumberFormat="1" applyFont="1" applyAlignment="1">
      <alignment horizontal="center"/>
    </xf>
    <xf numFmtId="0" fontId="13" fillId="0" borderId="0" xfId="43" applyFont="1"/>
    <xf numFmtId="0" fontId="36" fillId="0" borderId="0" xfId="53" applyFont="1" applyAlignment="1">
      <alignment vertical="center"/>
    </xf>
    <xf numFmtId="164" fontId="8" fillId="0" borderId="0" xfId="43" applyNumberFormat="1" applyFont="1" applyAlignment="1">
      <alignment horizontal="center"/>
    </xf>
    <xf numFmtId="0" fontId="9" fillId="0" borderId="0" xfId="43" applyAlignment="1">
      <alignment horizontal="center"/>
    </xf>
    <xf numFmtId="0" fontId="11" fillId="0" borderId="0" xfId="43" applyFont="1"/>
    <xf numFmtId="0" fontId="7" fillId="0" borderId="0" xfId="0" applyFont="1"/>
    <xf numFmtId="0" fontId="8" fillId="0" borderId="0" xfId="59" applyFont="1"/>
    <xf numFmtId="0" fontId="7" fillId="0" borderId="0" xfId="59"/>
    <xf numFmtId="0" fontId="7" fillId="0" borderId="0" xfId="40" applyFont="1" applyAlignment="1">
      <alignment vertical="top"/>
    </xf>
    <xf numFmtId="0" fontId="7" fillId="0" borderId="0" xfId="40" applyFont="1"/>
    <xf numFmtId="0" fontId="8" fillId="0" borderId="0" xfId="40" applyFont="1"/>
    <xf numFmtId="0" fontId="7" fillId="0" borderId="14" xfId="40" applyFont="1" applyBorder="1" applyAlignment="1">
      <alignment vertical="top"/>
    </xf>
    <xf numFmtId="0" fontId="38" fillId="0" borderId="14" xfId="40" applyFont="1" applyBorder="1" applyAlignment="1">
      <alignment vertical="top" wrapText="1"/>
    </xf>
    <xf numFmtId="0" fontId="38" fillId="0" borderId="14" xfId="40" applyFont="1" applyBorder="1" applyAlignment="1">
      <alignment vertical="top"/>
    </xf>
    <xf numFmtId="0" fontId="39" fillId="25" borderId="0" xfId="0" applyFont="1" applyFill="1"/>
    <xf numFmtId="0" fontId="39" fillId="24" borderId="15" xfId="0" applyFont="1" applyFill="1" applyBorder="1" applyAlignment="1">
      <alignment wrapText="1"/>
    </xf>
    <xf numFmtId="0" fontId="39" fillId="24" borderId="15" xfId="0" applyFont="1" applyFill="1" applyBorder="1"/>
    <xf numFmtId="0" fontId="43" fillId="0" borderId="0" xfId="0" applyFont="1"/>
    <xf numFmtId="0" fontId="39" fillId="25" borderId="12" xfId="0" applyFont="1" applyFill="1" applyBorder="1"/>
    <xf numFmtId="0" fontId="39" fillId="25" borderId="15" xfId="43" applyFont="1" applyFill="1" applyBorder="1"/>
    <xf numFmtId="0" fontId="43" fillId="0" borderId="11" xfId="40" applyFont="1" applyBorder="1" applyAlignment="1">
      <alignment vertical="top"/>
    </xf>
    <xf numFmtId="0" fontId="43" fillId="0" borderId="11" xfId="40" applyFont="1" applyBorder="1" applyAlignment="1">
      <alignment vertical="top" wrapText="1"/>
    </xf>
    <xf numFmtId="0" fontId="43" fillId="0" borderId="0" xfId="40" applyFont="1"/>
    <xf numFmtId="0" fontId="39" fillId="25" borderId="10" xfId="40" applyFont="1" applyFill="1" applyBorder="1"/>
    <xf numFmtId="0" fontId="39" fillId="25" borderId="10" xfId="40" applyFont="1" applyFill="1" applyBorder="1" applyAlignment="1">
      <alignment vertical="top"/>
    </xf>
    <xf numFmtId="0" fontId="7" fillId="0" borderId="0" xfId="0" applyFont="1" applyAlignment="1">
      <alignment horizontal="center"/>
    </xf>
    <xf numFmtId="0" fontId="7" fillId="0" borderId="0" xfId="0" applyFont="1" applyAlignment="1">
      <alignment wrapText="1"/>
    </xf>
    <xf numFmtId="0" fontId="7" fillId="0" borderId="0" xfId="60"/>
    <xf numFmtId="0" fontId="7" fillId="0" borderId="0" xfId="60" applyAlignment="1">
      <alignment vertical="center"/>
    </xf>
    <xf numFmtId="164" fontId="7" fillId="0" borderId="0" xfId="53" quotePrefix="1" applyNumberFormat="1" applyFont="1" applyAlignment="1">
      <alignment horizontal="center" vertical="center"/>
    </xf>
    <xf numFmtId="1" fontId="7" fillId="0" borderId="0" xfId="53" quotePrefix="1" applyNumberFormat="1" applyFont="1" applyAlignment="1">
      <alignment horizontal="center" vertical="center"/>
    </xf>
    <xf numFmtId="0" fontId="8" fillId="0" borderId="0" xfId="60" applyFont="1" applyAlignment="1">
      <alignment vertical="center"/>
    </xf>
    <xf numFmtId="0" fontId="13" fillId="0" borderId="0" xfId="60" applyFont="1" applyAlignment="1">
      <alignment vertical="center"/>
    </xf>
    <xf numFmtId="0" fontId="8" fillId="0" borderId="0" xfId="60" applyFont="1"/>
    <xf numFmtId="0" fontId="37" fillId="0" borderId="0" xfId="60" applyFont="1"/>
    <xf numFmtId="0" fontId="7" fillId="28" borderId="0" xfId="0" applyFont="1" applyFill="1"/>
    <xf numFmtId="0" fontId="0" fillId="28" borderId="0" xfId="0" applyFill="1"/>
    <xf numFmtId="0" fontId="39" fillId="30" borderId="0" xfId="0" applyFont="1" applyFill="1" applyAlignment="1">
      <alignment horizontal="left"/>
    </xf>
    <xf numFmtId="0" fontId="39" fillId="24" borderId="0" xfId="0" applyFont="1" applyFill="1" applyAlignment="1">
      <alignment horizontal="left"/>
    </xf>
    <xf numFmtId="0" fontId="39" fillId="30" borderId="0" xfId="0" applyFont="1" applyFill="1"/>
    <xf numFmtId="0" fontId="7" fillId="28" borderId="0" xfId="43" applyFont="1" applyFill="1"/>
    <xf numFmtId="164" fontId="7" fillId="28" borderId="0" xfId="48" applyNumberFormat="1" applyFont="1" applyFill="1" applyAlignment="1">
      <alignment horizontal="center" vertical="center"/>
    </xf>
    <xf numFmtId="164" fontId="7" fillId="28" borderId="0" xfId="43" applyNumberFormat="1" applyFont="1" applyFill="1" applyAlignment="1">
      <alignment horizontal="center"/>
    </xf>
    <xf numFmtId="0" fontId="7" fillId="0" borderId="0" xfId="43" applyFont="1"/>
    <xf numFmtId="1" fontId="8" fillId="0" borderId="0" xfId="0" applyNumberFormat="1" applyFont="1" applyAlignment="1">
      <alignment horizontal="right"/>
    </xf>
    <xf numFmtId="1" fontId="7" fillId="28" borderId="19" xfId="0" applyNumberFormat="1" applyFont="1" applyFill="1" applyBorder="1" applyAlignment="1">
      <alignment horizontal="right"/>
    </xf>
    <xf numFmtId="164" fontId="8" fillId="0" borderId="0" xfId="0" applyNumberFormat="1" applyFont="1" applyAlignment="1">
      <alignment horizontal="right"/>
    </xf>
    <xf numFmtId="164" fontId="8" fillId="0" borderId="0" xfId="0" applyNumberFormat="1" applyFont="1" applyAlignment="1">
      <alignment horizontal="left"/>
    </xf>
    <xf numFmtId="1" fontId="8" fillId="0" borderId="0" xfId="0" applyNumberFormat="1" applyFont="1" applyAlignment="1">
      <alignment horizontal="left"/>
    </xf>
    <xf numFmtId="0" fontId="8" fillId="0" borderId="0" xfId="0" applyFont="1" applyAlignment="1">
      <alignment horizontal="left"/>
    </xf>
    <xf numFmtId="1" fontId="7" fillId="0" borderId="0" xfId="0" quotePrefix="1" applyNumberFormat="1" applyFont="1" applyAlignment="1">
      <alignment horizontal="center"/>
    </xf>
    <xf numFmtId="0" fontId="7" fillId="28" borderId="0" xfId="0" applyFont="1" applyFill="1" applyAlignment="1">
      <alignment horizontal="center"/>
    </xf>
    <xf numFmtId="0" fontId="7" fillId="29" borderId="0" xfId="0" applyFont="1" applyFill="1" applyAlignment="1">
      <alignment horizontal="center"/>
    </xf>
    <xf numFmtId="0" fontId="7" fillId="0" borderId="0" xfId="0" applyFont="1" applyAlignment="1">
      <alignment horizontal="left"/>
    </xf>
    <xf numFmtId="0" fontId="39" fillId="25" borderId="12" xfId="43" applyFont="1" applyFill="1" applyBorder="1"/>
    <xf numFmtId="164" fontId="39" fillId="25" borderId="12" xfId="43" applyNumberFormat="1" applyFont="1" applyFill="1" applyBorder="1" applyAlignment="1">
      <alignment horizontal="center"/>
    </xf>
    <xf numFmtId="164" fontId="39" fillId="25" borderId="12" xfId="0" applyNumberFormat="1" applyFont="1" applyFill="1" applyBorder="1" applyAlignment="1">
      <alignment horizontal="center" vertical="center"/>
    </xf>
    <xf numFmtId="0" fontId="39" fillId="24" borderId="11" xfId="0" applyFont="1" applyFill="1" applyBorder="1"/>
    <xf numFmtId="0" fontId="39" fillId="24" borderId="11" xfId="0" applyFont="1" applyFill="1" applyBorder="1" applyAlignment="1">
      <alignment wrapText="1"/>
    </xf>
    <xf numFmtId="0" fontId="39" fillId="25" borderId="11" xfId="0" applyFont="1" applyFill="1" applyBorder="1" applyAlignment="1">
      <alignment wrapText="1"/>
    </xf>
    <xf numFmtId="0" fontId="39" fillId="25" borderId="10" xfId="0" applyFont="1" applyFill="1" applyBorder="1" applyAlignment="1">
      <alignment wrapText="1"/>
    </xf>
    <xf numFmtId="1" fontId="7" fillId="0" borderId="0" xfId="60" applyNumberFormat="1"/>
    <xf numFmtId="0" fontId="39" fillId="25" borderId="10" xfId="0" applyFont="1" applyFill="1" applyBorder="1" applyAlignment="1">
      <alignment horizontal="center" wrapText="1"/>
    </xf>
    <xf numFmtId="0" fontId="14"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8" fillId="0" borderId="0" xfId="0" applyFont="1" applyAlignment="1">
      <alignment horizontal="left" wrapText="1"/>
    </xf>
    <xf numFmtId="0" fontId="39" fillId="25" borderId="11" xfId="0" applyFont="1" applyFill="1" applyBorder="1" applyAlignment="1">
      <alignment horizontal="center" wrapText="1"/>
    </xf>
    <xf numFmtId="0" fontId="39" fillId="25" borderId="21" xfId="0" applyFont="1" applyFill="1" applyBorder="1" applyAlignment="1">
      <alignment horizontal="center" wrapText="1"/>
    </xf>
    <xf numFmtId="0" fontId="39" fillId="25" borderId="22" xfId="0" applyFont="1" applyFill="1" applyBorder="1" applyAlignment="1">
      <alignment horizontal="center" wrapText="1"/>
    </xf>
    <xf numFmtId="0" fontId="7" fillId="0" borderId="0" xfId="0" applyFont="1" applyAlignment="1">
      <alignment horizontal="right"/>
    </xf>
    <xf numFmtId="165" fontId="7" fillId="0" borderId="0" xfId="0" applyNumberFormat="1" applyFont="1" applyAlignment="1">
      <alignment horizontal="center"/>
    </xf>
    <xf numFmtId="165" fontId="7" fillId="28" borderId="0" xfId="0" applyNumberFormat="1" applyFont="1" applyFill="1" applyAlignment="1">
      <alignment horizontal="center"/>
    </xf>
    <xf numFmtId="0" fontId="7" fillId="28" borderId="0" xfId="0" applyFont="1" applyFill="1" applyAlignment="1">
      <alignment horizontal="right"/>
    </xf>
    <xf numFmtId="0" fontId="7" fillId="29" borderId="0" xfId="0" applyFont="1" applyFill="1"/>
    <xf numFmtId="165" fontId="7" fillId="29" borderId="0" xfId="0" applyNumberFormat="1" applyFont="1" applyFill="1" applyAlignment="1">
      <alignment horizontal="center"/>
    </xf>
    <xf numFmtId="0" fontId="7" fillId="29" borderId="0" xfId="0" applyFont="1" applyFill="1" applyAlignment="1">
      <alignment horizontal="right"/>
    </xf>
    <xf numFmtId="0" fontId="7" fillId="28" borderId="0" xfId="0" applyFont="1" applyFill="1" applyAlignment="1">
      <alignment horizontal="right" vertical="top" wrapText="1"/>
    </xf>
    <xf numFmtId="0" fontId="13" fillId="0" borderId="0" xfId="64" applyFont="1" applyAlignment="1">
      <alignment horizontal="center"/>
    </xf>
    <xf numFmtId="0" fontId="8" fillId="0" borderId="16" xfId="59" applyFont="1" applyBorder="1"/>
    <xf numFmtId="0" fontId="7" fillId="0" borderId="16" xfId="40" applyFont="1" applyBorder="1"/>
    <xf numFmtId="0" fontId="8" fillId="0" borderId="0" xfId="0" applyFont="1" applyAlignment="1">
      <alignment wrapText="1"/>
    </xf>
    <xf numFmtId="0" fontId="8" fillId="32" borderId="0" xfId="0" applyFont="1" applyFill="1"/>
    <xf numFmtId="0" fontId="7" fillId="0" borderId="0" xfId="0" applyFont="1" applyAlignment="1">
      <alignment horizontal="center" wrapText="1"/>
    </xf>
    <xf numFmtId="0" fontId="39" fillId="24" borderId="11" xfId="0" applyFont="1" applyFill="1" applyBorder="1" applyAlignment="1">
      <alignment horizontal="center" wrapText="1"/>
    </xf>
    <xf numFmtId="1" fontId="39" fillId="25" borderId="0" xfId="0" applyNumberFormat="1" applyFont="1" applyFill="1" applyAlignment="1">
      <alignment horizontal="center"/>
    </xf>
    <xf numFmtId="0" fontId="39" fillId="30" borderId="13" xfId="0" applyFont="1" applyFill="1" applyBorder="1"/>
    <xf numFmtId="1" fontId="7" fillId="0" borderId="0" xfId="0" applyNumberFormat="1" applyFont="1" applyAlignment="1">
      <alignment horizontal="center"/>
    </xf>
    <xf numFmtId="0" fontId="39" fillId="30" borderId="13" xfId="0" applyFont="1" applyFill="1" applyBorder="1" applyAlignment="1">
      <alignment horizontal="left"/>
    </xf>
    <xf numFmtId="0" fontId="39" fillId="30" borderId="28" xfId="0" applyFont="1" applyFill="1" applyBorder="1"/>
    <xf numFmtId="0" fontId="39" fillId="25" borderId="15" xfId="0" applyFont="1" applyFill="1" applyBorder="1" applyAlignment="1">
      <alignment horizontal="center" wrapText="1"/>
    </xf>
    <xf numFmtId="0" fontId="43" fillId="27" borderId="0" xfId="0" applyFont="1" applyFill="1"/>
    <xf numFmtId="165" fontId="43" fillId="27" borderId="0" xfId="0" applyNumberFormat="1" applyFont="1" applyFill="1" applyAlignment="1">
      <alignment horizontal="left"/>
    </xf>
    <xf numFmtId="165" fontId="43" fillId="27" borderId="0" xfId="0" applyNumberFormat="1" applyFont="1" applyFill="1" applyAlignment="1">
      <alignment horizontal="center"/>
    </xf>
    <xf numFmtId="0" fontId="13" fillId="0" borderId="0" xfId="0" applyFont="1" applyAlignment="1">
      <alignment horizontal="left" wrapText="1"/>
    </xf>
    <xf numFmtId="0" fontId="43" fillId="27" borderId="0" xfId="0" applyFont="1" applyFill="1" applyAlignment="1">
      <alignment horizontal="center"/>
    </xf>
    <xf numFmtId="0" fontId="43" fillId="27" borderId="0" xfId="0" applyFont="1" applyFill="1" applyAlignment="1">
      <alignment horizontal="right" vertical="top" wrapText="1"/>
    </xf>
    <xf numFmtId="0" fontId="39" fillId="25" borderId="10" xfId="0" applyFont="1" applyFill="1" applyBorder="1" applyAlignment="1">
      <alignment horizontal="right" wrapText="1"/>
    </xf>
    <xf numFmtId="1" fontId="39" fillId="25" borderId="19" xfId="0" applyNumberFormat="1" applyFont="1" applyFill="1" applyBorder="1" applyAlignment="1">
      <alignment horizontal="center"/>
    </xf>
    <xf numFmtId="0" fontId="39" fillId="24" borderId="21" xfId="0" applyFont="1" applyFill="1" applyBorder="1" applyAlignment="1">
      <alignment horizontal="center" wrapText="1"/>
    </xf>
    <xf numFmtId="0" fontId="17" fillId="0" borderId="0" xfId="66" applyFont="1"/>
    <xf numFmtId="0" fontId="13" fillId="0" borderId="0" xfId="66" applyFont="1"/>
    <xf numFmtId="0" fontId="39" fillId="25" borderId="14" xfId="0" applyFont="1" applyFill="1" applyBorder="1" applyAlignment="1">
      <alignment horizontal="center" wrapText="1"/>
    </xf>
    <xf numFmtId="0" fontId="39" fillId="25" borderId="30" xfId="0" applyFont="1" applyFill="1" applyBorder="1" applyAlignment="1">
      <alignment horizontal="center" wrapText="1"/>
    </xf>
    <xf numFmtId="0" fontId="39" fillId="25" borderId="31" xfId="0" applyFont="1" applyFill="1" applyBorder="1" applyAlignment="1">
      <alignment horizontal="center" wrapText="1"/>
    </xf>
    <xf numFmtId="1" fontId="39" fillId="25" borderId="20" xfId="0" applyNumberFormat="1" applyFont="1" applyFill="1" applyBorder="1" applyAlignment="1">
      <alignment horizontal="center"/>
    </xf>
    <xf numFmtId="1" fontId="39" fillId="30" borderId="23" xfId="0" quotePrefix="1" applyNumberFormat="1" applyFont="1" applyFill="1" applyBorder="1" applyAlignment="1">
      <alignment horizontal="right"/>
    </xf>
    <xf numFmtId="1" fontId="39" fillId="30" borderId="13" xfId="0" quotePrefix="1" applyNumberFormat="1" applyFont="1" applyFill="1" applyBorder="1" applyAlignment="1">
      <alignment horizontal="right"/>
    </xf>
    <xf numFmtId="164" fontId="39" fillId="30" borderId="29" xfId="0" quotePrefix="1" applyNumberFormat="1" applyFont="1" applyFill="1" applyBorder="1" applyAlignment="1">
      <alignment horizontal="right"/>
    </xf>
    <xf numFmtId="164" fontId="39" fillId="30" borderId="28" xfId="0" quotePrefix="1" applyNumberFormat="1" applyFont="1" applyFill="1" applyBorder="1" applyAlignment="1">
      <alignment horizontal="right"/>
    </xf>
    <xf numFmtId="1" fontId="39" fillId="30" borderId="19" xfId="0" quotePrefix="1" applyNumberFormat="1" applyFont="1" applyFill="1" applyBorder="1" applyAlignment="1">
      <alignment horizontal="right"/>
    </xf>
    <xf numFmtId="1" fontId="39" fillId="30" borderId="0" xfId="0" quotePrefix="1" applyNumberFormat="1" applyFont="1" applyFill="1" applyAlignment="1">
      <alignment horizontal="right"/>
    </xf>
    <xf numFmtId="164" fontId="39" fillId="30" borderId="19" xfId="0" quotePrefix="1" applyNumberFormat="1" applyFont="1" applyFill="1" applyBorder="1" applyAlignment="1">
      <alignment horizontal="right"/>
    </xf>
    <xf numFmtId="164" fontId="39" fillId="30" borderId="0" xfId="0" quotePrefix="1" applyNumberFormat="1" applyFont="1" applyFill="1" applyAlignment="1">
      <alignment horizontal="right"/>
    </xf>
    <xf numFmtId="1" fontId="39" fillId="25" borderId="19" xfId="0" quotePrefix="1" applyNumberFormat="1" applyFont="1" applyFill="1" applyBorder="1" applyAlignment="1">
      <alignment horizontal="right"/>
    </xf>
    <xf numFmtId="1" fontId="39" fillId="25" borderId="0" xfId="0" quotePrefix="1" applyNumberFormat="1" applyFont="1" applyFill="1" applyAlignment="1">
      <alignment horizontal="right"/>
    </xf>
    <xf numFmtId="164" fontId="39" fillId="25" borderId="19" xfId="0" quotePrefix="1" applyNumberFormat="1" applyFont="1" applyFill="1" applyBorder="1" applyAlignment="1">
      <alignment horizontal="right"/>
    </xf>
    <xf numFmtId="164" fontId="39" fillId="25" borderId="0" xfId="0" quotePrefix="1" applyNumberFormat="1" applyFont="1" applyFill="1" applyAlignment="1">
      <alignment horizontal="right"/>
    </xf>
    <xf numFmtId="164" fontId="39" fillId="30" borderId="23" xfId="0" quotePrefix="1" applyNumberFormat="1" applyFont="1" applyFill="1" applyBorder="1" applyAlignment="1">
      <alignment horizontal="right"/>
    </xf>
    <xf numFmtId="164" fontId="39" fillId="30" borderId="13" xfId="0" quotePrefix="1" applyNumberFormat="1" applyFont="1" applyFill="1" applyBorder="1" applyAlignment="1">
      <alignment horizontal="right"/>
    </xf>
    <xf numFmtId="1" fontId="39" fillId="25" borderId="19" xfId="0" applyNumberFormat="1" applyFont="1" applyFill="1" applyBorder="1" applyAlignment="1">
      <alignment horizontal="right"/>
    </xf>
    <xf numFmtId="1" fontId="39" fillId="25" borderId="0" xfId="0" applyNumberFormat="1" applyFont="1" applyFill="1" applyAlignment="1">
      <alignment horizontal="right"/>
    </xf>
    <xf numFmtId="0" fontId="43" fillId="0" borderId="0" xfId="60" applyFont="1"/>
    <xf numFmtId="164" fontId="39" fillId="25" borderId="32" xfId="0" applyNumberFormat="1" applyFont="1" applyFill="1" applyBorder="1" applyAlignment="1">
      <alignment horizontal="center" vertical="center"/>
    </xf>
    <xf numFmtId="0" fontId="46" fillId="0" borderId="0" xfId="66" applyFont="1"/>
    <xf numFmtId="0" fontId="7" fillId="0" borderId="0" xfId="66"/>
    <xf numFmtId="0" fontId="45" fillId="0" borderId="0" xfId="0" applyFont="1"/>
    <xf numFmtId="0" fontId="45" fillId="0" borderId="0" xfId="0" applyFont="1" applyAlignment="1">
      <alignment horizontal="center"/>
    </xf>
    <xf numFmtId="0" fontId="12" fillId="0" borderId="0" xfId="34" applyBorder="1" applyAlignment="1" applyProtection="1"/>
    <xf numFmtId="0" fontId="7" fillId="31" borderId="0" xfId="0" applyFont="1" applyFill="1"/>
    <xf numFmtId="0" fontId="7" fillId="33" borderId="0" xfId="0" applyFont="1" applyFill="1"/>
    <xf numFmtId="165" fontId="7" fillId="33" borderId="0" xfId="0" applyNumberFormat="1" applyFont="1" applyFill="1" applyAlignment="1">
      <alignment horizontal="center"/>
    </xf>
    <xf numFmtId="0" fontId="7" fillId="33" borderId="0" xfId="0" applyFont="1" applyFill="1" applyAlignment="1">
      <alignment horizontal="center"/>
    </xf>
    <xf numFmtId="0" fontId="7" fillId="33" borderId="0" xfId="0" applyFont="1" applyFill="1" applyAlignment="1">
      <alignment horizontal="right"/>
    </xf>
    <xf numFmtId="0" fontId="7" fillId="26" borderId="0" xfId="0" applyFont="1" applyFill="1"/>
    <xf numFmtId="165" fontId="7" fillId="31" borderId="0" xfId="0" applyNumberFormat="1" applyFont="1" applyFill="1" applyAlignment="1">
      <alignment horizontal="center"/>
    </xf>
    <xf numFmtId="0" fontId="7" fillId="26" borderId="16" xfId="0" applyFont="1" applyFill="1" applyBorder="1"/>
    <xf numFmtId="165" fontId="7" fillId="26" borderId="16" xfId="0" applyNumberFormat="1" applyFont="1" applyFill="1" applyBorder="1" applyAlignment="1">
      <alignment horizontal="center"/>
    </xf>
    <xf numFmtId="0" fontId="7" fillId="26" borderId="16" xfId="0" applyFont="1" applyFill="1" applyBorder="1" applyAlignment="1">
      <alignment horizontal="center"/>
    </xf>
    <xf numFmtId="0" fontId="7" fillId="26" borderId="16" xfId="0" applyFont="1" applyFill="1" applyBorder="1" applyAlignment="1">
      <alignment horizontal="right"/>
    </xf>
    <xf numFmtId="164" fontId="7" fillId="28" borderId="0" xfId="60" applyNumberFormat="1" applyFill="1" applyAlignment="1">
      <alignment horizontal="center"/>
    </xf>
    <xf numFmtId="164" fontId="7" fillId="28" borderId="20" xfId="60" applyNumberFormat="1" applyFill="1" applyBorder="1" applyAlignment="1">
      <alignment horizontal="center"/>
    </xf>
    <xf numFmtId="0" fontId="39" fillId="25" borderId="11" xfId="0" applyFont="1" applyFill="1" applyBorder="1" applyAlignment="1">
      <alignment horizontal="left" wrapText="1"/>
    </xf>
    <xf numFmtId="164" fontId="39" fillId="25" borderId="32" xfId="43" applyNumberFormat="1" applyFont="1" applyFill="1" applyBorder="1" applyAlignment="1">
      <alignment horizontal="center"/>
    </xf>
    <xf numFmtId="1" fontId="7" fillId="34" borderId="0" xfId="0" applyNumberFormat="1" applyFont="1" applyFill="1" applyAlignment="1">
      <alignment horizontal="left"/>
    </xf>
    <xf numFmtId="164" fontId="7" fillId="28" borderId="19" xfId="0" applyNumberFormat="1" applyFont="1" applyFill="1" applyBorder="1" applyAlignment="1">
      <alignment horizontal="right"/>
    </xf>
    <xf numFmtId="164" fontId="7" fillId="34" borderId="0" xfId="0" applyNumberFormat="1" applyFont="1" applyFill="1" applyAlignment="1">
      <alignment horizontal="left"/>
    </xf>
    <xf numFmtId="0" fontId="0" fillId="34" borderId="0" xfId="0" applyFill="1"/>
    <xf numFmtId="0" fontId="0" fillId="34" borderId="13" xfId="0" applyFill="1" applyBorder="1"/>
    <xf numFmtId="0" fontId="7" fillId="34" borderId="0" xfId="43" applyFont="1" applyFill="1"/>
    <xf numFmtId="164" fontId="7" fillId="34" borderId="0" xfId="43" applyNumberFormat="1" applyFont="1" applyFill="1" applyAlignment="1">
      <alignment horizontal="center"/>
    </xf>
    <xf numFmtId="164" fontId="7" fillId="34" borderId="20" xfId="60" applyNumberFormat="1" applyFill="1" applyBorder="1" applyAlignment="1">
      <alignment horizontal="center"/>
    </xf>
    <xf numFmtId="164" fontId="7" fillId="34" borderId="0" xfId="48" applyNumberFormat="1" applyFont="1" applyFill="1" applyAlignment="1">
      <alignment horizontal="center" vertical="center"/>
    </xf>
    <xf numFmtId="164" fontId="7" fillId="34" borderId="0" xfId="60" applyNumberFormat="1" applyFill="1" applyAlignment="1">
      <alignment horizontal="center"/>
    </xf>
    <xf numFmtId="165" fontId="43" fillId="0" borderId="0" xfId="0" applyNumberFormat="1" applyFont="1" applyAlignment="1">
      <alignment horizontal="center"/>
    </xf>
    <xf numFmtId="0" fontId="7" fillId="0" borderId="0" xfId="0" applyFont="1" applyAlignment="1">
      <alignment vertical="center" wrapText="1"/>
    </xf>
    <xf numFmtId="165" fontId="7" fillId="26" borderId="0" xfId="0" applyNumberFormat="1" applyFont="1" applyFill="1" applyAlignment="1">
      <alignment horizontal="center"/>
    </xf>
    <xf numFmtId="165" fontId="43" fillId="0" borderId="0" xfId="0" applyNumberFormat="1" applyFont="1" applyAlignment="1">
      <alignment horizontal="left"/>
    </xf>
    <xf numFmtId="164" fontId="7" fillId="28" borderId="19" xfId="0" applyNumberFormat="1" applyFont="1" applyFill="1" applyBorder="1" applyAlignment="1">
      <alignment horizontal="center"/>
    </xf>
    <xf numFmtId="1" fontId="45" fillId="0" borderId="0" xfId="61" applyNumberFormat="1" applyFont="1" applyAlignment="1">
      <alignment horizontal="center"/>
    </xf>
    <xf numFmtId="164" fontId="7" fillId="28" borderId="19" xfId="43" applyNumberFormat="1" applyFont="1" applyFill="1" applyBorder="1" applyAlignment="1">
      <alignment horizontal="center"/>
    </xf>
    <xf numFmtId="164" fontId="7" fillId="28" borderId="0" xfId="47" applyNumberFormat="1" applyFont="1" applyFill="1" applyAlignment="1">
      <alignment horizontal="center" vertical="center"/>
    </xf>
    <xf numFmtId="164" fontId="7" fillId="34" borderId="19" xfId="43" applyNumberFormat="1" applyFont="1" applyFill="1" applyBorder="1" applyAlignment="1">
      <alignment horizontal="center"/>
    </xf>
    <xf numFmtId="164" fontId="7" fillId="34" borderId="0" xfId="47" applyNumberFormat="1" applyFont="1" applyFill="1" applyAlignment="1">
      <alignment horizontal="center" vertical="center"/>
    </xf>
    <xf numFmtId="164" fontId="39" fillId="25" borderId="26" xfId="43" applyNumberFormat="1" applyFont="1" applyFill="1" applyBorder="1" applyAlignment="1">
      <alignment horizontal="center"/>
    </xf>
    <xf numFmtId="164" fontId="7" fillId="34" borderId="19" xfId="47" applyNumberFormat="1" applyFont="1" applyFill="1" applyBorder="1" applyAlignment="1">
      <alignment horizontal="center" vertical="center"/>
    </xf>
    <xf numFmtId="164" fontId="7" fillId="28" borderId="19" xfId="47" applyNumberFormat="1" applyFont="1" applyFill="1" applyBorder="1" applyAlignment="1">
      <alignment horizontal="center" vertical="center"/>
    </xf>
    <xf numFmtId="0" fontId="7" fillId="31" borderId="16" xfId="0" applyFont="1" applyFill="1" applyBorder="1"/>
    <xf numFmtId="165" fontId="7" fillId="31" borderId="16" xfId="0" applyNumberFormat="1" applyFont="1" applyFill="1" applyBorder="1" applyAlignment="1">
      <alignment horizontal="center"/>
    </xf>
    <xf numFmtId="0" fontId="7" fillId="31" borderId="16" xfId="0" applyFont="1" applyFill="1" applyBorder="1" applyAlignment="1">
      <alignment horizontal="center"/>
    </xf>
    <xf numFmtId="0" fontId="7" fillId="26" borderId="0" xfId="0" applyFont="1" applyFill="1" applyAlignment="1">
      <alignment horizontal="right"/>
    </xf>
    <xf numFmtId="0" fontId="7" fillId="31" borderId="0" xfId="0" applyFont="1" applyFill="1" applyAlignment="1">
      <alignment horizontal="center"/>
    </xf>
    <xf numFmtId="0" fontId="7" fillId="31" borderId="0" xfId="0" applyFont="1" applyFill="1" applyAlignment="1">
      <alignment horizontal="right"/>
    </xf>
    <xf numFmtId="0" fontId="7" fillId="26" borderId="0" xfId="0" applyFont="1" applyFill="1" applyAlignment="1">
      <alignment horizontal="center"/>
    </xf>
    <xf numFmtId="0" fontId="7" fillId="28" borderId="16" xfId="0" applyFont="1" applyFill="1" applyBorder="1"/>
    <xf numFmtId="165" fontId="7" fillId="28" borderId="16" xfId="0" applyNumberFormat="1" applyFont="1" applyFill="1" applyBorder="1" applyAlignment="1">
      <alignment horizontal="center"/>
    </xf>
    <xf numFmtId="0" fontId="7" fillId="28" borderId="16" xfId="0" applyFont="1" applyFill="1" applyBorder="1" applyAlignment="1">
      <alignment horizontal="center"/>
    </xf>
    <xf numFmtId="0" fontId="7" fillId="28" borderId="16" xfId="0" applyFont="1" applyFill="1" applyBorder="1" applyAlignment="1">
      <alignment horizontal="right"/>
    </xf>
    <xf numFmtId="0" fontId="7" fillId="31" borderId="16" xfId="0" applyFont="1" applyFill="1" applyBorder="1" applyAlignment="1">
      <alignment horizontal="right"/>
    </xf>
    <xf numFmtId="0" fontId="48" fillId="0" borderId="0" xfId="0" applyFont="1"/>
    <xf numFmtId="0" fontId="0" fillId="0" borderId="14" xfId="40" applyFont="1" applyBorder="1" applyAlignment="1">
      <alignment vertical="top"/>
    </xf>
    <xf numFmtId="0" fontId="49" fillId="0" borderId="14" xfId="40" applyFont="1" applyBorder="1" applyAlignment="1">
      <alignment vertical="top" wrapText="1"/>
    </xf>
    <xf numFmtId="0" fontId="39" fillId="25" borderId="17" xfId="0" applyFont="1" applyFill="1" applyBorder="1" applyAlignment="1">
      <alignment horizontal="center" wrapText="1"/>
    </xf>
    <xf numFmtId="1" fontId="39" fillId="30" borderId="23" xfId="0" applyNumberFormat="1" applyFont="1" applyFill="1" applyBorder="1" applyAlignment="1">
      <alignment horizontal="right"/>
    </xf>
    <xf numFmtId="1" fontId="39" fillId="30" borderId="13" xfId="0" applyNumberFormat="1" applyFont="1" applyFill="1" applyBorder="1" applyAlignment="1">
      <alignment horizontal="right"/>
    </xf>
    <xf numFmtId="1" fontId="39" fillId="30" borderId="19" xfId="0" applyNumberFormat="1" applyFont="1" applyFill="1" applyBorder="1" applyAlignment="1">
      <alignment horizontal="right" wrapText="1"/>
    </xf>
    <xf numFmtId="1" fontId="39" fillId="30" borderId="0" xfId="0" applyNumberFormat="1" applyFont="1" applyFill="1" applyAlignment="1">
      <alignment horizontal="right" wrapText="1"/>
    </xf>
    <xf numFmtId="1" fontId="39" fillId="30" borderId="29" xfId="0" applyNumberFormat="1" applyFont="1" applyFill="1" applyBorder="1" applyAlignment="1">
      <alignment horizontal="center"/>
    </xf>
    <xf numFmtId="1" fontId="39" fillId="30" borderId="28" xfId="0" applyNumberFormat="1" applyFont="1" applyFill="1" applyBorder="1" applyAlignment="1">
      <alignment horizontal="center"/>
    </xf>
    <xf numFmtId="1" fontId="39" fillId="30" borderId="19" xfId="0" applyNumberFormat="1" applyFont="1" applyFill="1" applyBorder="1" applyAlignment="1">
      <alignment horizontal="center"/>
    </xf>
    <xf numFmtId="1" fontId="39" fillId="30" borderId="0" xfId="0" applyNumberFormat="1" applyFont="1" applyFill="1" applyAlignment="1">
      <alignment horizontal="center"/>
    </xf>
    <xf numFmtId="1" fontId="39" fillId="30" borderId="20" xfId="0" applyNumberFormat="1" applyFont="1" applyFill="1" applyBorder="1" applyAlignment="1">
      <alignment horizontal="center"/>
    </xf>
    <xf numFmtId="166" fontId="39" fillId="25" borderId="21" xfId="0" applyNumberFormat="1" applyFont="1" applyFill="1" applyBorder="1" applyAlignment="1">
      <alignment horizontal="center" wrapText="1"/>
    </xf>
    <xf numFmtId="166" fontId="39" fillId="25" borderId="11" xfId="0" applyNumberFormat="1" applyFont="1" applyFill="1" applyBorder="1" applyAlignment="1">
      <alignment horizontal="center" wrapText="1"/>
    </xf>
    <xf numFmtId="164" fontId="39" fillId="25" borderId="26" xfId="0" applyNumberFormat="1" applyFont="1" applyFill="1" applyBorder="1" applyAlignment="1">
      <alignment horizontal="center" vertical="center"/>
    </xf>
    <xf numFmtId="0" fontId="7" fillId="28" borderId="0" xfId="60" applyFill="1"/>
    <xf numFmtId="164" fontId="7" fillId="28" borderId="19" xfId="60" applyNumberFormat="1" applyFill="1" applyBorder="1" applyAlignment="1">
      <alignment horizontal="center"/>
    </xf>
    <xf numFmtId="0" fontId="7" fillId="0" borderId="0" xfId="60" applyAlignment="1">
      <alignment wrapText="1"/>
    </xf>
    <xf numFmtId="165" fontId="0" fillId="0" borderId="0" xfId="0" applyNumberFormat="1" applyAlignment="1">
      <alignment horizontal="center"/>
    </xf>
    <xf numFmtId="0" fontId="0" fillId="0" borderId="0" xfId="0" applyAlignment="1">
      <alignment vertical="center" wrapText="1"/>
    </xf>
    <xf numFmtId="1" fontId="45" fillId="0" borderId="19" xfId="0" applyNumberFormat="1" applyFont="1" applyBorder="1" applyAlignment="1">
      <alignment horizontal="center"/>
    </xf>
    <xf numFmtId="1" fontId="45" fillId="0" borderId="19" xfId="61" applyNumberFormat="1" applyFont="1" applyBorder="1" applyAlignment="1">
      <alignment horizontal="center"/>
    </xf>
    <xf numFmtId="0" fontId="39" fillId="25" borderId="11" xfId="66" applyFont="1" applyFill="1" applyBorder="1" applyAlignment="1">
      <alignment horizontal="left" vertical="center"/>
    </xf>
    <xf numFmtId="164" fontId="44" fillId="25" borderId="11" xfId="66" applyNumberFormat="1" applyFont="1" applyFill="1" applyBorder="1" applyAlignment="1">
      <alignment horizontal="center" vertical="center"/>
    </xf>
    <xf numFmtId="1" fontId="44" fillId="25" borderId="11" xfId="66" applyNumberFormat="1" applyFont="1" applyFill="1" applyBorder="1" applyAlignment="1">
      <alignment horizontal="center" vertical="center"/>
    </xf>
    <xf numFmtId="0" fontId="7" fillId="31" borderId="0" xfId="63" applyFont="1" applyFill="1" applyAlignment="1">
      <alignment vertical="center"/>
    </xf>
    <xf numFmtId="0" fontId="37" fillId="0" borderId="0" xfId="64" applyFont="1" applyAlignment="1">
      <alignment horizontal="left"/>
    </xf>
    <xf numFmtId="0" fontId="37" fillId="0" borderId="0" xfId="64" applyFont="1"/>
    <xf numFmtId="0" fontId="13" fillId="0" borderId="0" xfId="46" applyFont="1" applyAlignment="1">
      <alignment vertical="center"/>
    </xf>
    <xf numFmtId="0" fontId="39" fillId="25" borderId="0" xfId="66" applyFont="1" applyFill="1" applyAlignment="1">
      <alignment horizontal="center"/>
    </xf>
    <xf numFmtId="0" fontId="17" fillId="0" borderId="0" xfId="66" applyFont="1" applyAlignment="1">
      <alignment horizontal="center"/>
    </xf>
    <xf numFmtId="0" fontId="8" fillId="0" borderId="0" xfId="66" applyFont="1" applyAlignment="1">
      <alignment horizontal="center"/>
    </xf>
    <xf numFmtId="0" fontId="8" fillId="0" borderId="0" xfId="66" applyFont="1"/>
    <xf numFmtId="0" fontId="39" fillId="25" borderId="0" xfId="66" applyFont="1" applyFill="1" applyAlignment="1">
      <alignment horizontal="left" vertical="center"/>
    </xf>
    <xf numFmtId="0" fontId="44" fillId="25" borderId="0" xfId="66" applyFont="1" applyFill="1" applyAlignment="1">
      <alignment horizontal="center" vertical="center"/>
    </xf>
    <xf numFmtId="1" fontId="8" fillId="0" borderId="0" xfId="66" applyNumberFormat="1" applyFont="1" applyAlignment="1">
      <alignment horizontal="center"/>
    </xf>
    <xf numFmtId="164" fontId="8" fillId="0" borderId="0" xfId="66" applyNumberFormat="1" applyFont="1" applyAlignment="1">
      <alignment horizontal="center"/>
    </xf>
    <xf numFmtId="0" fontId="7" fillId="34" borderId="0" xfId="63" applyFont="1" applyFill="1" applyAlignment="1">
      <alignment vertical="center"/>
    </xf>
    <xf numFmtId="164" fontId="7" fillId="34" borderId="0" xfId="63" applyNumberFormat="1" applyFont="1" applyFill="1" applyAlignment="1">
      <alignment horizontal="center"/>
    </xf>
    <xf numFmtId="164" fontId="7" fillId="0" borderId="0" xfId="46" applyNumberFormat="1" applyFont="1" applyAlignment="1">
      <alignment vertical="center"/>
    </xf>
    <xf numFmtId="1" fontId="7" fillId="0" borderId="0" xfId="62" quotePrefix="1" applyNumberFormat="1" applyFont="1" applyAlignment="1">
      <alignment horizontal="center"/>
    </xf>
    <xf numFmtId="0" fontId="7" fillId="0" borderId="0" xfId="63" quotePrefix="1" applyFont="1"/>
    <xf numFmtId="0" fontId="7" fillId="28" borderId="0" xfId="63" applyFont="1" applyFill="1" applyAlignment="1">
      <alignment vertical="center"/>
    </xf>
    <xf numFmtId="164" fontId="7" fillId="28" borderId="0" xfId="63" applyNumberFormat="1" applyFont="1" applyFill="1" applyAlignment="1">
      <alignment horizontal="center"/>
    </xf>
    <xf numFmtId="1" fontId="17" fillId="0" borderId="0" xfId="66" applyNumberFormat="1" applyFont="1" applyAlignment="1">
      <alignment horizontal="center"/>
    </xf>
    <xf numFmtId="0" fontId="37" fillId="0" borderId="0" xfId="66" applyFont="1"/>
    <xf numFmtId="0" fontId="44" fillId="25" borderId="11" xfId="66" applyFont="1" applyFill="1" applyBorder="1" applyAlignment="1">
      <alignment horizontal="center" vertical="center"/>
    </xf>
    <xf numFmtId="0" fontId="39" fillId="25" borderId="15" xfId="66" applyFont="1" applyFill="1" applyBorder="1" applyAlignment="1">
      <alignment horizontal="center"/>
    </xf>
    <xf numFmtId="0" fontId="7" fillId="31" borderId="50" xfId="62" applyFont="1" applyFill="1" applyBorder="1" applyAlignment="1">
      <alignment vertical="center"/>
    </xf>
    <xf numFmtId="164" fontId="7" fillId="31" borderId="0" xfId="63" applyNumberFormat="1" applyFont="1" applyFill="1" applyAlignment="1">
      <alignment horizontal="center"/>
    </xf>
    <xf numFmtId="164" fontId="7" fillId="31" borderId="50" xfId="63" applyNumberFormat="1" applyFont="1" applyFill="1" applyBorder="1" applyAlignment="1">
      <alignment horizontal="center"/>
    </xf>
    <xf numFmtId="164" fontId="7" fillId="31" borderId="51" xfId="63" applyNumberFormat="1" applyFont="1" applyFill="1" applyBorder="1" applyAlignment="1">
      <alignment horizontal="center"/>
    </xf>
    <xf numFmtId="0" fontId="39" fillId="25" borderId="48" xfId="66" applyFont="1" applyFill="1" applyBorder="1" applyAlignment="1">
      <alignment horizontal="center"/>
    </xf>
    <xf numFmtId="0" fontId="39" fillId="25" borderId="49" xfId="66" applyFont="1" applyFill="1" applyBorder="1" applyAlignment="1">
      <alignment horizontal="center"/>
    </xf>
    <xf numFmtId="0" fontId="39" fillId="25" borderId="50" xfId="66" applyFont="1" applyFill="1" applyBorder="1" applyAlignment="1">
      <alignment horizontal="center"/>
    </xf>
    <xf numFmtId="0" fontId="39" fillId="25" borderId="51" xfId="66" applyFont="1" applyFill="1" applyBorder="1" applyAlignment="1">
      <alignment horizontal="center" vertical="center"/>
    </xf>
    <xf numFmtId="0" fontId="44" fillId="25" borderId="49" xfId="66" applyFont="1" applyFill="1" applyBorder="1" applyAlignment="1">
      <alignment horizontal="center" vertical="center"/>
    </xf>
    <xf numFmtId="0" fontId="39" fillId="25" borderId="50" xfId="66" applyFont="1" applyFill="1" applyBorder="1" applyAlignment="1">
      <alignment horizontal="left" vertical="center"/>
    </xf>
    <xf numFmtId="164" fontId="39" fillId="25" borderId="51" xfId="66" applyNumberFormat="1" applyFont="1" applyFill="1" applyBorder="1" applyAlignment="1">
      <alignment horizontal="center" vertical="center"/>
    </xf>
    <xf numFmtId="164" fontId="44" fillId="25" borderId="0" xfId="66" applyNumberFormat="1" applyFont="1" applyFill="1" applyAlignment="1">
      <alignment horizontal="center" vertical="center"/>
    </xf>
    <xf numFmtId="1" fontId="44" fillId="25" borderId="0" xfId="66" applyNumberFormat="1" applyFont="1" applyFill="1" applyAlignment="1">
      <alignment horizontal="center" vertical="center"/>
    </xf>
    <xf numFmtId="164" fontId="44" fillId="25" borderId="50" xfId="66" applyNumberFormat="1" applyFont="1" applyFill="1" applyBorder="1" applyAlignment="1">
      <alignment horizontal="center" vertical="center"/>
    </xf>
    <xf numFmtId="1" fontId="44" fillId="25" borderId="51" xfId="66" applyNumberFormat="1" applyFont="1" applyFill="1" applyBorder="1" applyAlignment="1">
      <alignment horizontal="center" vertical="center"/>
    </xf>
    <xf numFmtId="0" fontId="7" fillId="34" borderId="50" xfId="63" applyFont="1" applyFill="1" applyBorder="1" applyAlignment="1">
      <alignment vertical="center"/>
    </xf>
    <xf numFmtId="164" fontId="7" fillId="34" borderId="51" xfId="62" applyNumberFormat="1" applyFont="1" applyFill="1" applyBorder="1" applyAlignment="1">
      <alignment horizontal="center" vertical="center"/>
    </xf>
    <xf numFmtId="164" fontId="7" fillId="34" borderId="50" xfId="63" applyNumberFormat="1" applyFont="1" applyFill="1" applyBorder="1" applyAlignment="1">
      <alignment horizontal="center"/>
    </xf>
    <xf numFmtId="164" fontId="7" fillId="34" borderId="51" xfId="63" applyNumberFormat="1" applyFont="1" applyFill="1" applyBorder="1" applyAlignment="1">
      <alignment horizontal="center"/>
    </xf>
    <xf numFmtId="0" fontId="7" fillId="28" borderId="50" xfId="62" applyFont="1" applyFill="1" applyBorder="1" applyAlignment="1">
      <alignment vertical="center"/>
    </xf>
    <xf numFmtId="164" fontId="7" fillId="28" borderId="51" xfId="62" applyNumberFormat="1" applyFont="1" applyFill="1" applyBorder="1" applyAlignment="1">
      <alignment horizontal="center" vertical="center"/>
    </xf>
    <xf numFmtId="164" fontId="7" fillId="28" borderId="50" xfId="63" applyNumberFormat="1" applyFont="1" applyFill="1" applyBorder="1" applyAlignment="1">
      <alignment horizontal="center"/>
    </xf>
    <xf numFmtId="164" fontId="7" fillId="28" borderId="51" xfId="63" applyNumberFormat="1" applyFont="1" applyFill="1" applyBorder="1" applyAlignment="1">
      <alignment horizontal="center"/>
    </xf>
    <xf numFmtId="0" fontId="39" fillId="25" borderId="52" xfId="66" applyFont="1" applyFill="1" applyBorder="1" applyAlignment="1">
      <alignment vertical="center"/>
    </xf>
    <xf numFmtId="164" fontId="39" fillId="25" borderId="52" xfId="66" applyNumberFormat="1" applyFont="1" applyFill="1" applyBorder="1" applyAlignment="1">
      <alignment horizontal="center" vertical="center"/>
    </xf>
    <xf numFmtId="0" fontId="39" fillId="25" borderId="53" xfId="66" applyFont="1" applyFill="1" applyBorder="1" applyAlignment="1">
      <alignment horizontal="left" vertical="center"/>
    </xf>
    <xf numFmtId="164" fontId="39" fillId="25" borderId="54" xfId="66" applyNumberFormat="1" applyFont="1" applyFill="1" applyBorder="1" applyAlignment="1">
      <alignment horizontal="center" vertical="center"/>
    </xf>
    <xf numFmtId="164" fontId="44" fillId="25" borderId="53" xfId="66" applyNumberFormat="1" applyFont="1" applyFill="1" applyBorder="1" applyAlignment="1">
      <alignment horizontal="center" vertical="center"/>
    </xf>
    <xf numFmtId="1" fontId="44" fillId="25" borderId="54" xfId="66" applyNumberFormat="1" applyFont="1" applyFill="1" applyBorder="1" applyAlignment="1">
      <alignment horizontal="center" vertical="center"/>
    </xf>
    <xf numFmtId="0" fontId="39" fillId="25" borderId="55" xfId="66" applyFont="1" applyFill="1" applyBorder="1" applyAlignment="1">
      <alignment vertical="center"/>
    </xf>
    <xf numFmtId="164" fontId="39" fillId="25" borderId="55" xfId="66" applyNumberFormat="1" applyFont="1" applyFill="1" applyBorder="1" applyAlignment="1">
      <alignment horizontal="center" vertical="center"/>
    </xf>
    <xf numFmtId="9" fontId="45" fillId="31" borderId="0" xfId="87" applyFont="1" applyFill="1" applyBorder="1" applyAlignment="1">
      <alignment horizontal="center"/>
    </xf>
    <xf numFmtId="9" fontId="45" fillId="28" borderId="0" xfId="87" applyFont="1" applyFill="1" applyBorder="1" applyAlignment="1">
      <alignment horizontal="center"/>
    </xf>
    <xf numFmtId="9" fontId="45" fillId="34" borderId="0" xfId="87" applyFont="1" applyFill="1" applyBorder="1" applyAlignment="1">
      <alignment horizontal="center"/>
    </xf>
    <xf numFmtId="9" fontId="45" fillId="28" borderId="55" xfId="87" applyFont="1" applyFill="1" applyBorder="1" applyAlignment="1">
      <alignment horizontal="center"/>
    </xf>
    <xf numFmtId="9" fontId="45" fillId="34" borderId="0" xfId="87" quotePrefix="1" applyFont="1" applyFill="1" applyBorder="1" applyAlignment="1">
      <alignment horizontal="center"/>
    </xf>
    <xf numFmtId="0" fontId="39" fillId="27" borderId="10" xfId="0" applyFont="1" applyFill="1" applyBorder="1" applyAlignment="1">
      <alignment wrapText="1"/>
    </xf>
    <xf numFmtId="0" fontId="39" fillId="27" borderId="10" xfId="0" applyFont="1" applyFill="1" applyBorder="1"/>
    <xf numFmtId="0" fontId="39" fillId="25" borderId="55" xfId="0" applyFont="1" applyFill="1" applyBorder="1"/>
    <xf numFmtId="1" fontId="39" fillId="25" borderId="56" xfId="0" applyNumberFormat="1" applyFont="1" applyFill="1" applyBorder="1" applyAlignment="1">
      <alignment horizontal="right"/>
    </xf>
    <xf numFmtId="1" fontId="39" fillId="25" borderId="55" xfId="0" applyNumberFormat="1" applyFont="1" applyFill="1" applyBorder="1" applyAlignment="1">
      <alignment horizontal="right"/>
    </xf>
    <xf numFmtId="1" fontId="39" fillId="25" borderId="56" xfId="0" applyNumberFormat="1" applyFont="1" applyFill="1" applyBorder="1" applyAlignment="1">
      <alignment horizontal="center"/>
    </xf>
    <xf numFmtId="1" fontId="39" fillId="25" borderId="55" xfId="0" applyNumberFormat="1" applyFont="1" applyFill="1" applyBorder="1" applyAlignment="1">
      <alignment horizontal="center"/>
    </xf>
    <xf numFmtId="1" fontId="39" fillId="25" borderId="57" xfId="0" applyNumberFormat="1" applyFont="1" applyFill="1" applyBorder="1" applyAlignment="1">
      <alignment horizontal="center"/>
    </xf>
    <xf numFmtId="1" fontId="39" fillId="30" borderId="58" xfId="0" applyNumberFormat="1" applyFont="1" applyFill="1" applyBorder="1" applyAlignment="1">
      <alignment horizontal="center"/>
    </xf>
    <xf numFmtId="0" fontId="39" fillId="24" borderId="55" xfId="0" applyFont="1" applyFill="1" applyBorder="1" applyAlignment="1">
      <alignment horizontal="left"/>
    </xf>
    <xf numFmtId="0" fontId="45" fillId="0" borderId="55" xfId="0" applyFont="1" applyBorder="1" applyAlignment="1">
      <alignment horizontal="center"/>
    </xf>
    <xf numFmtId="0" fontId="45" fillId="0" borderId="55" xfId="0" applyFont="1" applyBorder="1"/>
    <xf numFmtId="1" fontId="45" fillId="0" borderId="56" xfId="0" applyNumberFormat="1" applyFont="1" applyBorder="1" applyAlignment="1">
      <alignment horizontal="center"/>
    </xf>
    <xf numFmtId="9" fontId="45" fillId="31" borderId="55" xfId="87" applyFont="1" applyFill="1" applyBorder="1" applyAlignment="1">
      <alignment horizontal="center"/>
    </xf>
    <xf numFmtId="1" fontId="45" fillId="0" borderId="55" xfId="61" applyNumberFormat="1" applyFont="1" applyBorder="1" applyAlignment="1">
      <alignment horizontal="center"/>
    </xf>
    <xf numFmtId="9" fontId="45" fillId="34" borderId="55" xfId="87" applyFont="1" applyFill="1" applyBorder="1" applyAlignment="1">
      <alignment horizontal="center"/>
    </xf>
    <xf numFmtId="1" fontId="45" fillId="0" borderId="56" xfId="61" applyNumberFormat="1" applyFont="1" applyBorder="1" applyAlignment="1">
      <alignment horizontal="center"/>
    </xf>
    <xf numFmtId="0" fontId="44" fillId="25" borderId="15" xfId="66" applyFont="1" applyFill="1" applyBorder="1" applyAlignment="1">
      <alignment horizontal="center" vertical="center"/>
    </xf>
    <xf numFmtId="0" fontId="47" fillId="0" borderId="0" xfId="0" applyFont="1" applyAlignment="1">
      <alignment horizontal="left" wrapText="1"/>
    </xf>
    <xf numFmtId="0" fontId="45" fillId="0" borderId="0" xfId="65" applyFont="1" applyAlignment="1">
      <alignment horizontal="left" wrapText="1"/>
    </xf>
    <xf numFmtId="0" fontId="5" fillId="0" borderId="0" xfId="65"/>
    <xf numFmtId="0" fontId="39" fillId="25" borderId="15" xfId="77" applyFont="1" applyFill="1" applyBorder="1" applyAlignment="1">
      <alignment horizontal="left" wrapText="1"/>
    </xf>
    <xf numFmtId="0" fontId="2" fillId="0" borderId="0" xfId="77"/>
    <xf numFmtId="1" fontId="45" fillId="0" borderId="0" xfId="0" applyNumberFormat="1" applyFont="1" applyAlignment="1">
      <alignment horizontal="center"/>
    </xf>
    <xf numFmtId="0" fontId="7" fillId="0" borderId="55" xfId="0" applyFont="1" applyBorder="1"/>
    <xf numFmtId="9" fontId="45" fillId="0" borderId="0" xfId="87" applyFont="1" applyFill="1" applyBorder="1" applyAlignment="1">
      <alignment horizontal="center"/>
    </xf>
    <xf numFmtId="0" fontId="47" fillId="0" borderId="0" xfId="0" applyFont="1"/>
    <xf numFmtId="165" fontId="7" fillId="28" borderId="0" xfId="0" quotePrefix="1" applyNumberFormat="1" applyFont="1" applyFill="1" applyAlignment="1">
      <alignment horizontal="center"/>
    </xf>
    <xf numFmtId="0" fontId="7" fillId="28" borderId="0" xfId="0" quotePrefix="1" applyFont="1" applyFill="1" applyAlignment="1">
      <alignment horizontal="center"/>
    </xf>
    <xf numFmtId="0" fontId="7" fillId="28" borderId="0" xfId="0" quotePrefix="1" applyFont="1" applyFill="1" applyAlignment="1">
      <alignment horizontal="right" vertical="top" wrapText="1"/>
    </xf>
    <xf numFmtId="1" fontId="39" fillId="25" borderId="55" xfId="60" quotePrefix="1" applyNumberFormat="1" applyFont="1" applyFill="1" applyBorder="1" applyAlignment="1">
      <alignment horizontal="right"/>
    </xf>
    <xf numFmtId="1" fontId="39" fillId="25" borderId="56" xfId="60" quotePrefix="1" applyNumberFormat="1" applyFont="1" applyFill="1" applyBorder="1" applyAlignment="1">
      <alignment horizontal="right"/>
    </xf>
    <xf numFmtId="1" fontId="39" fillId="25" borderId="57" xfId="60" quotePrefix="1" applyNumberFormat="1" applyFont="1" applyFill="1" applyBorder="1" applyAlignment="1">
      <alignment horizontal="right"/>
    </xf>
    <xf numFmtId="0" fontId="39" fillId="25" borderId="56" xfId="60" quotePrefix="1" applyFont="1" applyFill="1" applyBorder="1" applyAlignment="1">
      <alignment horizontal="right"/>
    </xf>
    <xf numFmtId="0" fontId="39" fillId="25" borderId="55" xfId="60" quotePrefix="1" applyFont="1" applyFill="1" applyBorder="1" applyAlignment="1">
      <alignment horizontal="right"/>
    </xf>
    <xf numFmtId="0" fontId="39" fillId="25" borderId="55" xfId="60" applyFont="1" applyFill="1" applyBorder="1"/>
    <xf numFmtId="0" fontId="39" fillId="24" borderId="55" xfId="60" applyFont="1" applyFill="1" applyBorder="1" applyAlignment="1">
      <alignment horizontal="left"/>
    </xf>
    <xf numFmtId="164" fontId="39" fillId="25" borderId="0" xfId="60" quotePrefix="1" applyNumberFormat="1" applyFont="1" applyFill="1" applyAlignment="1">
      <alignment horizontal="right"/>
    </xf>
    <xf numFmtId="164" fontId="39" fillId="25" borderId="19" xfId="60" quotePrefix="1" applyNumberFormat="1" applyFont="1" applyFill="1" applyBorder="1" applyAlignment="1">
      <alignment horizontal="right"/>
    </xf>
    <xf numFmtId="164" fontId="39" fillId="25" borderId="20" xfId="60" quotePrefix="1" applyNumberFormat="1" applyFont="1" applyFill="1" applyBorder="1" applyAlignment="1">
      <alignment horizontal="right"/>
    </xf>
    <xf numFmtId="164" fontId="39" fillId="30" borderId="0" xfId="60" quotePrefix="1" applyNumberFormat="1" applyFont="1" applyFill="1" applyAlignment="1">
      <alignment horizontal="right"/>
    </xf>
    <xf numFmtId="164" fontId="39" fillId="30" borderId="19" xfId="60" quotePrefix="1" applyNumberFormat="1" applyFont="1" applyFill="1" applyBorder="1" applyAlignment="1">
      <alignment horizontal="right"/>
    </xf>
    <xf numFmtId="164" fontId="39" fillId="30" borderId="20" xfId="60" quotePrefix="1" applyNumberFormat="1" applyFont="1" applyFill="1" applyBorder="1" applyAlignment="1">
      <alignment horizontal="right"/>
    </xf>
    <xf numFmtId="164" fontId="39" fillId="30" borderId="59" xfId="60" quotePrefix="1" applyNumberFormat="1" applyFont="1" applyFill="1" applyBorder="1" applyAlignment="1">
      <alignment horizontal="right"/>
    </xf>
    <xf numFmtId="164" fontId="39" fillId="30" borderId="60" xfId="60" quotePrefix="1" applyNumberFormat="1" applyFont="1" applyFill="1" applyBorder="1" applyAlignment="1">
      <alignment horizontal="right"/>
    </xf>
    <xf numFmtId="164" fontId="39" fillId="30" borderId="58" xfId="60" quotePrefix="1" applyNumberFormat="1" applyFont="1" applyFill="1" applyBorder="1" applyAlignment="1">
      <alignment horizontal="right"/>
    </xf>
    <xf numFmtId="0" fontId="39" fillId="0" borderId="0" xfId="0" applyFont="1" applyAlignment="1">
      <alignment horizontal="center" wrapText="1"/>
    </xf>
    <xf numFmtId="1" fontId="7" fillId="0" borderId="0" xfId="0" applyNumberFormat="1" applyFont="1" applyAlignment="1">
      <alignment horizontal="left"/>
    </xf>
    <xf numFmtId="1" fontId="0" fillId="0" borderId="0" xfId="0" applyNumberFormat="1" applyAlignment="1">
      <alignment horizontal="left"/>
    </xf>
    <xf numFmtId="1" fontId="39" fillId="0" borderId="0" xfId="0" applyNumberFormat="1" applyFont="1" applyAlignment="1">
      <alignment horizontal="center"/>
    </xf>
    <xf numFmtId="1" fontId="39" fillId="0" borderId="0" xfId="0" quotePrefix="1" applyNumberFormat="1" applyFont="1" applyAlignment="1">
      <alignment horizontal="center"/>
    </xf>
    <xf numFmtId="16" fontId="7" fillId="0" borderId="0" xfId="0" applyNumberFormat="1" applyFont="1"/>
    <xf numFmtId="0" fontId="39" fillId="0" borderId="0" xfId="0" applyFont="1" applyAlignment="1">
      <alignment wrapText="1"/>
    </xf>
    <xf numFmtId="1" fontId="8" fillId="0" borderId="0" xfId="0" applyNumberFormat="1" applyFont="1"/>
    <xf numFmtId="9" fontId="8" fillId="0" borderId="0" xfId="0" applyNumberFormat="1" applyFont="1"/>
    <xf numFmtId="1" fontId="45" fillId="0" borderId="0" xfId="0" applyNumberFormat="1" applyFont="1"/>
    <xf numFmtId="164" fontId="7" fillId="31" borderId="51" xfId="62" quotePrefix="1" applyNumberFormat="1" applyFont="1" applyFill="1" applyBorder="1" applyAlignment="1">
      <alignment horizontal="center" vertical="center"/>
    </xf>
    <xf numFmtId="164" fontId="7" fillId="28" borderId="51" xfId="62" quotePrefix="1" applyNumberFormat="1" applyFont="1" applyFill="1" applyBorder="1" applyAlignment="1">
      <alignment horizontal="center" vertical="center"/>
    </xf>
    <xf numFmtId="164" fontId="39" fillId="25" borderId="61" xfId="66" applyNumberFormat="1" applyFont="1" applyFill="1" applyBorder="1" applyAlignment="1">
      <alignment horizontal="center" vertical="center"/>
    </xf>
    <xf numFmtId="0" fontId="39" fillId="25" borderId="46" xfId="0" applyFont="1" applyFill="1" applyBorder="1" applyAlignment="1">
      <alignment wrapText="1"/>
    </xf>
    <xf numFmtId="0" fontId="39" fillId="24" borderId="46" xfId="0" applyFont="1" applyFill="1" applyBorder="1" applyAlignment="1">
      <alignment wrapText="1"/>
    </xf>
    <xf numFmtId="164" fontId="39" fillId="25" borderId="62" xfId="0" applyNumberFormat="1" applyFont="1" applyFill="1" applyBorder="1" applyAlignment="1">
      <alignment horizontal="center" wrapText="1"/>
    </xf>
    <xf numFmtId="1" fontId="39" fillId="30" borderId="60" xfId="0" applyNumberFormat="1" applyFont="1" applyFill="1" applyBorder="1" applyAlignment="1">
      <alignment horizontal="center"/>
    </xf>
    <xf numFmtId="0" fontId="7" fillId="28" borderId="0" xfId="0" applyFont="1" applyFill="1" applyAlignment="1">
      <alignment horizontal="left" wrapText="1"/>
    </xf>
    <xf numFmtId="164" fontId="7" fillId="28" borderId="0" xfId="0" applyNumberFormat="1" applyFont="1" applyFill="1" applyAlignment="1">
      <alignment horizontal="left"/>
    </xf>
    <xf numFmtId="0" fontId="7" fillId="28" borderId="0" xfId="0" applyFont="1" applyFill="1" applyAlignment="1">
      <alignment horizontal="left"/>
    </xf>
    <xf numFmtId="0" fontId="7" fillId="31" borderId="0" xfId="0" applyFont="1" applyFill="1" applyAlignment="1">
      <alignment horizontal="left" wrapText="1"/>
    </xf>
    <xf numFmtId="0" fontId="7" fillId="31" borderId="0" xfId="0" applyFont="1" applyFill="1" applyAlignment="1">
      <alignment horizontal="left"/>
    </xf>
    <xf numFmtId="164" fontId="7" fillId="31" borderId="0" xfId="0" applyNumberFormat="1" applyFont="1" applyFill="1" applyAlignment="1">
      <alignment horizontal="left"/>
    </xf>
    <xf numFmtId="0" fontId="7" fillId="34" borderId="0" xfId="0" applyFont="1" applyFill="1" applyAlignment="1">
      <alignment horizontal="left" wrapText="1"/>
    </xf>
    <xf numFmtId="0" fontId="7" fillId="34" borderId="0" xfId="0" applyFont="1" applyFill="1" applyAlignment="1">
      <alignment horizontal="left"/>
    </xf>
    <xf numFmtId="0" fontId="7" fillId="28" borderId="55" xfId="0" applyFont="1" applyFill="1" applyBorder="1" applyAlignment="1">
      <alignment horizontal="left" wrapText="1"/>
    </xf>
    <xf numFmtId="0" fontId="7" fillId="28" borderId="55" xfId="0" applyFont="1" applyFill="1" applyBorder="1" applyAlignment="1">
      <alignment horizontal="left"/>
    </xf>
    <xf numFmtId="0" fontId="7" fillId="34" borderId="55" xfId="0" applyFont="1" applyFill="1" applyBorder="1" applyAlignment="1">
      <alignment horizontal="left" wrapText="1"/>
    </xf>
    <xf numFmtId="164" fontId="39" fillId="30" borderId="29" xfId="0" quotePrefix="1" applyNumberFormat="1" applyFont="1" applyFill="1" applyBorder="1" applyAlignment="1">
      <alignment horizontal="center"/>
    </xf>
    <xf numFmtId="164" fontId="39" fillId="30" borderId="19" xfId="0" quotePrefix="1" applyNumberFormat="1" applyFont="1" applyFill="1" applyBorder="1" applyAlignment="1">
      <alignment horizontal="center"/>
    </xf>
    <xf numFmtId="164" fontId="39" fillId="25" borderId="19" xfId="0" quotePrefix="1" applyNumberFormat="1" applyFont="1" applyFill="1" applyBorder="1" applyAlignment="1">
      <alignment horizontal="center"/>
    </xf>
    <xf numFmtId="1" fontId="39" fillId="25" borderId="19" xfId="0" quotePrefix="1" applyNumberFormat="1" applyFont="1" applyFill="1" applyBorder="1" applyAlignment="1">
      <alignment horizontal="center"/>
    </xf>
    <xf numFmtId="0" fontId="39" fillId="25" borderId="56" xfId="60" quotePrefix="1" applyFont="1" applyFill="1" applyBorder="1" applyAlignment="1">
      <alignment horizontal="center"/>
    </xf>
    <xf numFmtId="0" fontId="52" fillId="0" borderId="0" xfId="0" applyFont="1"/>
    <xf numFmtId="165" fontId="52" fillId="0" borderId="0" xfId="0" applyNumberFormat="1" applyFont="1" applyAlignment="1">
      <alignment horizontal="center"/>
    </xf>
    <xf numFmtId="0" fontId="39" fillId="25" borderId="15" xfId="0" applyFont="1" applyFill="1" applyBorder="1" applyAlignment="1">
      <alignment horizontal="center" vertical="center" wrapText="1"/>
    </xf>
    <xf numFmtId="16" fontId="39" fillId="25" borderId="11" xfId="0" applyNumberFormat="1" applyFont="1" applyFill="1" applyBorder="1" applyAlignment="1">
      <alignment horizontal="center" wrapText="1"/>
    </xf>
    <xf numFmtId="164" fontId="0" fillId="0" borderId="60" xfId="0" applyNumberFormat="1" applyBorder="1" applyAlignment="1">
      <alignment horizontal="center" vertical="center"/>
    </xf>
    <xf numFmtId="2" fontId="0" fillId="0" borderId="58" xfId="0" applyNumberFormat="1" applyBorder="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164" fontId="0" fillId="0" borderId="19" xfId="0" applyNumberFormat="1" applyBorder="1" applyAlignment="1">
      <alignment horizontal="center" vertical="center"/>
    </xf>
    <xf numFmtId="2" fontId="0" fillId="0" borderId="20" xfId="0" applyNumberFormat="1" applyBorder="1" applyAlignment="1">
      <alignment horizontal="center" vertical="center"/>
    </xf>
    <xf numFmtId="0" fontId="0" fillId="0" borderId="11" xfId="0" applyBorder="1"/>
    <xf numFmtId="164" fontId="0" fillId="0" borderId="21" xfId="0" applyNumberFormat="1" applyBorder="1" applyAlignment="1">
      <alignment horizontal="center" vertical="center"/>
    </xf>
    <xf numFmtId="2" fontId="0" fillId="0" borderId="22" xfId="0" applyNumberFormat="1" applyBorder="1" applyAlignment="1">
      <alignment horizontal="center" vertical="center"/>
    </xf>
    <xf numFmtId="1" fontId="0" fillId="0" borderId="11" xfId="0" applyNumberFormat="1" applyBorder="1" applyAlignment="1">
      <alignment horizontal="center" vertical="center"/>
    </xf>
    <xf numFmtId="164" fontId="0" fillId="0" borderId="0" xfId="0" applyNumberFormat="1" applyAlignment="1">
      <alignment horizontal="center" vertical="center"/>
    </xf>
    <xf numFmtId="164" fontId="0" fillId="0" borderId="11" xfId="0" applyNumberFormat="1" applyBorder="1" applyAlignment="1">
      <alignment horizontal="center" vertical="center"/>
    </xf>
    <xf numFmtId="164" fontId="0" fillId="0" borderId="22" xfId="0" applyNumberFormat="1" applyBorder="1" applyAlignment="1">
      <alignment horizontal="center" vertical="center"/>
    </xf>
    <xf numFmtId="164" fontId="39" fillId="25" borderId="55" xfId="0" applyNumberFormat="1" applyFont="1" applyFill="1" applyBorder="1" applyAlignment="1">
      <alignment horizontal="center" vertical="center"/>
    </xf>
    <xf numFmtId="1" fontId="39" fillId="25" borderId="55" xfId="0" applyNumberFormat="1" applyFont="1" applyFill="1" applyBorder="1" applyAlignment="1">
      <alignment horizontal="center" vertical="center"/>
    </xf>
    <xf numFmtId="164" fontId="7" fillId="0" borderId="0" xfId="60" applyNumberFormat="1" applyAlignment="1">
      <alignment vertical="center"/>
    </xf>
    <xf numFmtId="0" fontId="39" fillId="25" borderId="32" xfId="0" applyFont="1" applyFill="1" applyBorder="1"/>
    <xf numFmtId="164" fontId="0" fillId="0" borderId="20" xfId="0" applyNumberFormat="1" applyBorder="1" applyAlignment="1">
      <alignment horizontal="center" vertical="center"/>
    </xf>
    <xf numFmtId="164" fontId="0" fillId="0" borderId="58" xfId="0" applyNumberFormat="1" applyBorder="1" applyAlignment="1">
      <alignment horizontal="center" vertical="center"/>
    </xf>
    <xf numFmtId="164" fontId="1" fillId="0" borderId="0" xfId="89" applyNumberFormat="1"/>
    <xf numFmtId="164" fontId="13" fillId="0" borderId="0" xfId="66" applyNumberFormat="1" applyFont="1"/>
    <xf numFmtId="0" fontId="1" fillId="0" borderId="0" xfId="89"/>
    <xf numFmtId="0" fontId="39" fillId="25" borderId="11" xfId="77" applyFont="1" applyFill="1" applyBorder="1" applyAlignment="1">
      <alignment wrapText="1"/>
    </xf>
    <xf numFmtId="0" fontId="39" fillId="24" borderId="21" xfId="77" applyFont="1" applyFill="1" applyBorder="1" applyAlignment="1">
      <alignment horizontal="center" wrapText="1"/>
    </xf>
    <xf numFmtId="0" fontId="39" fillId="24" borderId="14" xfId="60" applyFont="1" applyFill="1" applyBorder="1" applyAlignment="1">
      <alignment horizontal="center" wrapText="1"/>
    </xf>
    <xf numFmtId="0" fontId="39" fillId="24" borderId="14" xfId="77" applyFont="1" applyFill="1" applyBorder="1" applyAlignment="1">
      <alignment horizontal="center" wrapText="1"/>
    </xf>
    <xf numFmtId="0" fontId="39" fillId="25" borderId="30" xfId="77" applyFont="1" applyFill="1" applyBorder="1" applyAlignment="1">
      <alignment horizontal="center" wrapText="1"/>
    </xf>
    <xf numFmtId="0" fontId="39" fillId="24" borderId="11" xfId="60" applyFont="1" applyFill="1" applyBorder="1" applyAlignment="1">
      <alignment horizontal="center" wrapText="1"/>
    </xf>
    <xf numFmtId="0" fontId="0" fillId="28" borderId="13" xfId="0" applyFill="1" applyBorder="1"/>
    <xf numFmtId="1" fontId="7" fillId="0" borderId="19" xfId="0" applyNumberFormat="1" applyFont="1" applyBorder="1" applyAlignment="1">
      <alignment horizontal="right"/>
    </xf>
    <xf numFmtId="0" fontId="7" fillId="0" borderId="0" xfId="0" applyFont="1" applyAlignment="1">
      <alignment vertical="top" wrapText="1"/>
    </xf>
    <xf numFmtId="0" fontId="12" fillId="0" borderId="0" xfId="34" applyFill="1" applyBorder="1" applyAlignment="1" applyProtection="1"/>
    <xf numFmtId="0" fontId="12" fillId="0" borderId="0" xfId="34" applyFill="1" applyBorder="1" applyAlignment="1" applyProtection="1">
      <alignment horizontal="left" vertical="center"/>
    </xf>
    <xf numFmtId="0" fontId="7" fillId="31" borderId="55" xfId="0" applyFont="1" applyFill="1" applyBorder="1" applyAlignment="1">
      <alignment vertical="top" wrapText="1"/>
    </xf>
    <xf numFmtId="0" fontId="7" fillId="31" borderId="55" xfId="0" applyFont="1" applyFill="1" applyBorder="1"/>
    <xf numFmtId="0" fontId="12" fillId="31" borderId="55" xfId="34" applyFill="1" applyBorder="1" applyAlignment="1" applyProtection="1"/>
    <xf numFmtId="0" fontId="8" fillId="34" borderId="0" xfId="0" applyFont="1" applyFill="1" applyAlignment="1">
      <alignment horizontal="left" wrapText="1"/>
    </xf>
    <xf numFmtId="0" fontId="8" fillId="0" borderId="0" xfId="0" applyFont="1" applyAlignment="1">
      <alignment horizontal="left" wrapText="1"/>
    </xf>
    <xf numFmtId="0" fontId="39" fillId="25" borderId="24" xfId="77" applyFont="1" applyFill="1" applyBorder="1" applyAlignment="1">
      <alignment horizontal="center" wrapText="1"/>
    </xf>
    <xf numFmtId="0" fontId="39" fillId="25" borderId="10" xfId="77" applyFont="1" applyFill="1" applyBorder="1" applyAlignment="1">
      <alignment horizontal="center" wrapText="1"/>
    </xf>
    <xf numFmtId="0" fontId="39" fillId="25" borderId="25" xfId="77" applyFont="1" applyFill="1" applyBorder="1" applyAlignment="1">
      <alignment horizontal="center" wrapText="1"/>
    </xf>
    <xf numFmtId="0" fontId="47" fillId="0" borderId="0" xfId="0" applyFont="1" applyAlignment="1">
      <alignment horizontal="left" wrapText="1"/>
    </xf>
    <xf numFmtId="0" fontId="39" fillId="25" borderId="62" xfId="0" applyFont="1" applyFill="1" applyBorder="1" applyAlignment="1">
      <alignment horizontal="center" wrapText="1"/>
    </xf>
    <xf numFmtId="0" fontId="39" fillId="25" borderId="46" xfId="0" applyFont="1" applyFill="1" applyBorder="1" applyAlignment="1">
      <alignment horizontal="center" wrapText="1"/>
    </xf>
    <xf numFmtId="0" fontId="8" fillId="0" borderId="55" xfId="0" applyFont="1" applyBorder="1" applyAlignment="1">
      <alignment horizontal="left" wrapText="1"/>
    </xf>
    <xf numFmtId="164" fontId="39" fillId="25" borderId="62" xfId="60" applyNumberFormat="1" applyFont="1" applyFill="1" applyBorder="1" applyAlignment="1">
      <alignment horizontal="center" wrapText="1"/>
    </xf>
    <xf numFmtId="164" fontId="39" fillId="25" borderId="63" xfId="60" applyNumberFormat="1" applyFont="1" applyFill="1" applyBorder="1" applyAlignment="1">
      <alignment horizontal="center" wrapText="1"/>
    </xf>
    <xf numFmtId="164" fontId="39" fillId="25" borderId="46" xfId="60" applyNumberFormat="1" applyFont="1" applyFill="1" applyBorder="1" applyAlignment="1">
      <alignment horizontal="center" wrapText="1"/>
    </xf>
    <xf numFmtId="164" fontId="39" fillId="25" borderId="62" xfId="0" applyNumberFormat="1" applyFont="1" applyFill="1" applyBorder="1" applyAlignment="1">
      <alignment horizontal="center" wrapText="1"/>
    </xf>
    <xf numFmtId="164" fontId="39" fillId="25" borderId="46" xfId="0" applyNumberFormat="1" applyFont="1" applyFill="1" applyBorder="1" applyAlignment="1">
      <alignment horizontal="center" wrapText="1"/>
    </xf>
    <xf numFmtId="0" fontId="39" fillId="24" borderId="17" xfId="0" applyFont="1" applyFill="1" applyBorder="1" applyAlignment="1">
      <alignment horizontal="center" wrapText="1"/>
    </xf>
    <xf numFmtId="0" fontId="39" fillId="24" borderId="15" xfId="0" applyFont="1" applyFill="1" applyBorder="1" applyAlignment="1">
      <alignment horizontal="center" wrapText="1"/>
    </xf>
    <xf numFmtId="0" fontId="8" fillId="0" borderId="27" xfId="0" applyFont="1" applyBorder="1" applyAlignment="1">
      <alignment horizontal="left" wrapText="1"/>
    </xf>
    <xf numFmtId="0" fontId="8" fillId="0" borderId="33" xfId="0" applyFont="1" applyBorder="1" applyAlignment="1">
      <alignment horizontal="left" wrapText="1"/>
    </xf>
    <xf numFmtId="0" fontId="39" fillId="24" borderId="15" xfId="0" applyFont="1" applyFill="1" applyBorder="1" applyAlignment="1">
      <alignment horizontal="left" wrapText="1"/>
    </xf>
    <xf numFmtId="0" fontId="39" fillId="24" borderId="11" xfId="0" applyFont="1" applyFill="1" applyBorder="1" applyAlignment="1">
      <alignment horizontal="left" wrapText="1"/>
    </xf>
    <xf numFmtId="0" fontId="39" fillId="24" borderId="15" xfId="0" applyFont="1" applyFill="1" applyBorder="1" applyAlignment="1">
      <alignment horizontal="left"/>
    </xf>
    <xf numFmtId="0" fontId="39" fillId="24" borderId="11" xfId="0" applyFont="1" applyFill="1" applyBorder="1" applyAlignment="1">
      <alignment horizontal="left"/>
    </xf>
    <xf numFmtId="0" fontId="39" fillId="25" borderId="17" xfId="0" applyFont="1" applyFill="1" applyBorder="1" applyAlignment="1">
      <alignment horizontal="center" wrapText="1"/>
    </xf>
    <xf numFmtId="0" fontId="39" fillId="25" borderId="21" xfId="0" applyFont="1" applyFill="1" applyBorder="1" applyAlignment="1">
      <alignment horizontal="center" wrapText="1"/>
    </xf>
    <xf numFmtId="0" fontId="39" fillId="25" borderId="18" xfId="0" applyFont="1" applyFill="1" applyBorder="1" applyAlignment="1">
      <alignment horizontal="center" wrapText="1"/>
    </xf>
    <xf numFmtId="0" fontId="39" fillId="25" borderId="22" xfId="0" applyFont="1" applyFill="1" applyBorder="1" applyAlignment="1">
      <alignment horizontal="center" wrapText="1"/>
    </xf>
    <xf numFmtId="0" fontId="17" fillId="0" borderId="55" xfId="0" applyFont="1" applyBorder="1" applyAlignment="1">
      <alignment horizontal="left" wrapText="1"/>
    </xf>
    <xf numFmtId="0" fontId="39" fillId="24" borderId="11" xfId="0" applyFont="1" applyFill="1" applyBorder="1" applyAlignment="1">
      <alignment horizontal="center" wrapText="1"/>
    </xf>
    <xf numFmtId="0" fontId="39" fillId="25" borderId="15" xfId="0" applyFont="1" applyFill="1" applyBorder="1" applyAlignment="1">
      <alignment horizontal="center" wrapText="1"/>
    </xf>
    <xf numFmtId="0" fontId="39" fillId="25" borderId="11" xfId="0" applyFont="1" applyFill="1" applyBorder="1" applyAlignment="1">
      <alignment horizontal="center" wrapText="1"/>
    </xf>
    <xf numFmtId="0" fontId="17" fillId="0" borderId="55" xfId="66" applyFont="1" applyBorder="1" applyAlignment="1">
      <alignment horizontal="left" wrapText="1"/>
    </xf>
    <xf numFmtId="0" fontId="39" fillId="25" borderId="45" xfId="66" applyFont="1" applyFill="1" applyBorder="1" applyAlignment="1">
      <alignment horizontal="center"/>
    </xf>
    <xf numFmtId="0" fontId="39" fillId="25" borderId="46" xfId="66" applyFont="1" applyFill="1" applyBorder="1" applyAlignment="1">
      <alignment horizontal="center"/>
    </xf>
    <xf numFmtId="0" fontId="39" fillId="25" borderId="47" xfId="66" applyFont="1" applyFill="1" applyBorder="1" applyAlignment="1">
      <alignment horizontal="center"/>
    </xf>
    <xf numFmtId="0" fontId="39" fillId="25" borderId="49" xfId="66" applyFont="1" applyFill="1" applyBorder="1" applyAlignment="1">
      <alignment horizontal="center" wrapText="1"/>
    </xf>
    <xf numFmtId="0" fontId="39" fillId="25" borderId="51" xfId="66" applyFont="1" applyFill="1" applyBorder="1" applyAlignment="1">
      <alignment horizontal="center" wrapText="1"/>
    </xf>
    <xf numFmtId="0" fontId="44" fillId="25" borderId="15" xfId="66" applyFont="1" applyFill="1" applyBorder="1" applyAlignment="1">
      <alignment horizontal="center" vertical="center"/>
    </xf>
    <xf numFmtId="0" fontId="44" fillId="25" borderId="48" xfId="66" applyFont="1" applyFill="1" applyBorder="1" applyAlignment="1">
      <alignment horizontal="center" vertical="center"/>
    </xf>
    <xf numFmtId="0" fontId="44" fillId="25" borderId="49" xfId="66" applyFont="1" applyFill="1" applyBorder="1" applyAlignment="1">
      <alignment horizontal="center" vertical="center" wrapText="1"/>
    </xf>
    <xf numFmtId="0" fontId="44" fillId="25" borderId="51" xfId="66" applyFont="1" applyFill="1" applyBorder="1" applyAlignment="1">
      <alignment horizontal="center" vertical="center" wrapText="1"/>
    </xf>
    <xf numFmtId="0" fontId="44" fillId="25" borderId="54" xfId="66" applyFont="1" applyFill="1" applyBorder="1" applyAlignment="1">
      <alignment horizontal="center" vertical="center" wrapText="1"/>
    </xf>
    <xf numFmtId="0" fontId="39" fillId="25" borderId="24" xfId="43" applyFont="1" applyFill="1" applyBorder="1" applyAlignment="1">
      <alignment horizontal="center" wrapText="1"/>
    </xf>
    <xf numFmtId="0" fontId="39" fillId="25" borderId="10" xfId="43" applyFont="1" applyFill="1" applyBorder="1" applyAlignment="1">
      <alignment horizontal="center" wrapText="1"/>
    </xf>
    <xf numFmtId="0" fontId="39" fillId="25" borderId="25" xfId="43" applyFont="1" applyFill="1" applyBorder="1" applyAlignment="1">
      <alignment horizontal="center" wrapText="1"/>
    </xf>
    <xf numFmtId="0" fontId="39" fillId="25" borderId="24" xfId="43" applyFont="1" applyFill="1" applyBorder="1" applyAlignment="1">
      <alignment horizontal="center"/>
    </xf>
    <xf numFmtId="0" fontId="39" fillId="25" borderId="10" xfId="43" applyFont="1" applyFill="1" applyBorder="1" applyAlignment="1">
      <alignment horizontal="center"/>
    </xf>
    <xf numFmtId="0" fontId="39" fillId="25" borderId="25" xfId="43" applyFont="1" applyFill="1" applyBorder="1" applyAlignment="1">
      <alignment horizontal="center"/>
    </xf>
    <xf numFmtId="0" fontId="8" fillId="0" borderId="27" xfId="43" applyFont="1" applyBorder="1" applyAlignment="1">
      <alignment horizontal="left" wrapText="1"/>
    </xf>
    <xf numFmtId="0" fontId="8" fillId="0" borderId="55" xfId="43" applyFont="1" applyBorder="1" applyAlignment="1">
      <alignment horizontal="left" wrapText="1"/>
    </xf>
    <xf numFmtId="0" fontId="39" fillId="25" borderId="55" xfId="66" applyFont="1" applyFill="1" applyBorder="1" applyAlignment="1">
      <alignment horizontal="center"/>
    </xf>
    <xf numFmtId="0" fontId="8" fillId="0" borderId="27" xfId="43" applyFont="1" applyBorder="1" applyAlignment="1">
      <alignment wrapText="1"/>
    </xf>
    <xf numFmtId="0" fontId="8" fillId="0" borderId="55" xfId="43" applyFont="1" applyBorder="1" applyAlignment="1">
      <alignment wrapText="1"/>
    </xf>
    <xf numFmtId="0" fontId="39" fillId="24" borderId="21" xfId="0" applyFont="1" applyFill="1" applyBorder="1" applyAlignment="1">
      <alignment horizontal="center" wrapText="1"/>
    </xf>
    <xf numFmtId="0" fontId="8" fillId="0" borderId="27" xfId="0" applyFont="1" applyBorder="1"/>
    <xf numFmtId="0" fontId="12" fillId="0" borderId="0" xfId="34" applyFill="1" applyBorder="1" applyAlignment="1" applyProtection="1">
      <alignment vertical="top" wrapText="1"/>
    </xf>
    <xf numFmtId="0" fontId="12" fillId="0" borderId="0" xfId="34" applyFill="1" applyBorder="1" applyAlignment="1" applyProtection="1">
      <alignment horizontal="left" vertical="top" wrapText="1"/>
    </xf>
    <xf numFmtId="0" fontId="7" fillId="0" borderId="0" xfId="0" applyFont="1" applyAlignment="1">
      <alignment horizontal="left" vertical="top" wrapText="1"/>
    </xf>
  </cellXfs>
  <cellStyles count="9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86" xr:uid="{1DC72D16-8BBC-44FD-8ADD-E0AD66A53BE9}"/>
    <cellStyle name="Calculation" xfId="26" builtinId="22" customBuiltin="1"/>
    <cellStyle name="Calculation 2" xfId="69" xr:uid="{AC8A9ACC-E418-4B05-9D38-B84A00257140}"/>
    <cellStyle name="Calculation 2 2" xfId="80" xr:uid="{6BA91317-933C-49EF-A3F3-C373E1ED3DA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3 2" xfId="71" xr:uid="{080CD697-8AEA-4763-957C-C47374B6A526}"/>
    <cellStyle name="Heading 3 2 2" xfId="81" xr:uid="{06B3E1CC-5EE4-4014-ADB4-D7D8278F72C6}"/>
    <cellStyle name="Heading 3 3" xfId="70" xr:uid="{E6739874-08CE-41BE-B0C7-38E89CD4D929}"/>
    <cellStyle name="Heading 4" xfId="33" builtinId="19" customBuiltin="1"/>
    <cellStyle name="Hyperlink" xfId="34" builtinId="8"/>
    <cellStyle name="Input" xfId="35" builtinId="20" customBuiltin="1"/>
    <cellStyle name="Input 2" xfId="72" xr:uid="{28544A84-38E7-44E3-A77D-67A4BBBA2B07}"/>
    <cellStyle name="Input 2 2" xfId="82" xr:uid="{E6E94DC7-A4C4-4084-B92D-6CB6FCD57129}"/>
    <cellStyle name="Linked Cell" xfId="36" builtinId="24" customBuiltin="1"/>
    <cellStyle name="Neutral" xfId="37" builtinId="28" customBuiltin="1"/>
    <cellStyle name="Normal" xfId="0" builtinId="0"/>
    <cellStyle name="Normal 10" xfId="38" xr:uid="{00000000-0005-0000-0000-000026000000}"/>
    <cellStyle name="Normal 11" xfId="39" xr:uid="{00000000-0005-0000-0000-000027000000}"/>
    <cellStyle name="Normal 12" xfId="40" xr:uid="{00000000-0005-0000-0000-000028000000}"/>
    <cellStyle name="Normal 13" xfId="41" xr:uid="{00000000-0005-0000-0000-000029000000}"/>
    <cellStyle name="Normal 14" xfId="42" xr:uid="{00000000-0005-0000-0000-00002A000000}"/>
    <cellStyle name="Normal 15" xfId="43" xr:uid="{00000000-0005-0000-0000-00002B000000}"/>
    <cellStyle name="Normal 15 2" xfId="60" xr:uid="{00000000-0005-0000-0000-00002C000000}"/>
    <cellStyle name="Normal 16" xfId="65" xr:uid="{00000000-0005-0000-0000-00002D000000}"/>
    <cellStyle name="Normal 16 2" xfId="77" xr:uid="{2C5B5F0D-4E0B-4467-A213-D04700444BA7}"/>
    <cellStyle name="Normal 17" xfId="68" xr:uid="{082A66CE-E456-499B-BFF5-43F3D7609624}"/>
    <cellStyle name="Normal 17 2" xfId="79" xr:uid="{4CCFE87B-98FC-4411-A045-49E0B4D9308B}"/>
    <cellStyle name="Normal 17 3" xfId="89" xr:uid="{FD6BEA32-25A0-45DD-8FB7-0E47EF27B649}"/>
    <cellStyle name="Normal 2" xfId="44" xr:uid="{00000000-0005-0000-0000-00002E000000}"/>
    <cellStyle name="Normal 2 2" xfId="61" xr:uid="{00000000-0005-0000-0000-00002F000000}"/>
    <cellStyle name="Normal 2 2 2" xfId="62" xr:uid="{00000000-0005-0000-0000-000030000000}"/>
    <cellStyle name="Normal 2 2 3" xfId="67" xr:uid="{C7E4DF23-775A-4A69-B05A-75A54497E1FC}"/>
    <cellStyle name="Normal 2 2 3 2" xfId="78" xr:uid="{9FB77E23-9DC5-402E-AAFC-23F4203D25E3}"/>
    <cellStyle name="Normal 2 2 4" xfId="76" xr:uid="{3F41D3DE-E67F-4625-BDFB-42AD6F5A473F}"/>
    <cellStyle name="Normal 2 3" xfId="66" xr:uid="{00000000-0005-0000-0000-000031000000}"/>
    <cellStyle name="Normal 2 4" xfId="88" xr:uid="{54106524-839C-4CDF-BBCB-10798F8C9A06}"/>
    <cellStyle name="Normal 3" xfId="45" xr:uid="{00000000-0005-0000-0000-000032000000}"/>
    <cellStyle name="Normal 3 2" xfId="46" xr:uid="{00000000-0005-0000-0000-000033000000}"/>
    <cellStyle name="Normal 4" xfId="47" xr:uid="{00000000-0005-0000-0000-000034000000}"/>
    <cellStyle name="Normal 5" xfId="48" xr:uid="{00000000-0005-0000-0000-000035000000}"/>
    <cellStyle name="Normal 6" xfId="49" xr:uid="{00000000-0005-0000-0000-000036000000}"/>
    <cellStyle name="Normal 7" xfId="50" xr:uid="{00000000-0005-0000-0000-000037000000}"/>
    <cellStyle name="Normal 8" xfId="51" xr:uid="{00000000-0005-0000-0000-000038000000}"/>
    <cellStyle name="Normal 8 2" xfId="63" xr:uid="{00000000-0005-0000-0000-000039000000}"/>
    <cellStyle name="Normal 9" xfId="52" xr:uid="{00000000-0005-0000-0000-00003A000000}"/>
    <cellStyle name="Normal_2007 Corn Tables DRAFT 2" xfId="59" xr:uid="{00000000-0005-0000-0000-00003B000000}"/>
    <cellStyle name="Normal_Sheet1" xfId="53" xr:uid="{00000000-0005-0000-0000-00003C000000}"/>
    <cellStyle name="Normal_Sheet1 2" xfId="64" xr:uid="{00000000-0005-0000-0000-00003D000000}"/>
    <cellStyle name="Note" xfId="54" builtinId="10" customBuiltin="1"/>
    <cellStyle name="Note 2" xfId="73" xr:uid="{E991E675-3918-4FF5-A40D-2A64214276AA}"/>
    <cellStyle name="Note 2 2" xfId="83" xr:uid="{125C09D5-0ADC-4053-AEF2-CE83313CED9F}"/>
    <cellStyle name="Output" xfId="55" builtinId="21" customBuiltin="1"/>
    <cellStyle name="Output 2" xfId="74" xr:uid="{183F8F2F-5870-4C95-B0DD-4E670654657D}"/>
    <cellStyle name="Output 2 2" xfId="84" xr:uid="{96731416-E927-433C-A370-88520C9864F6}"/>
    <cellStyle name="Percent" xfId="87" builtinId="5"/>
    <cellStyle name="Title" xfId="56" builtinId="15" customBuiltin="1"/>
    <cellStyle name="Total" xfId="57" builtinId="25" customBuiltin="1"/>
    <cellStyle name="Total 2" xfId="75" xr:uid="{15C2ABA1-CFFA-4E14-89B6-50B3ED8B0AD0}"/>
    <cellStyle name="Total 2 2" xfId="85" xr:uid="{6B8D7659-EC78-440C-9E6C-0C251813DDEA}"/>
    <cellStyle name="Warning Text" xfId="58" builtinId="11" customBuiltin="1"/>
  </cellStyles>
  <dxfs count="303">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E699"/>
        </patternFill>
      </fill>
    </dxf>
    <dxf>
      <fill>
        <patternFill>
          <bgColor theme="0" tint="-4.9989318521683403E-2"/>
        </patternFill>
      </fill>
    </dxf>
    <dxf>
      <fill>
        <patternFill>
          <bgColor rgb="FFFFC000"/>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10"/>
        <color rgb="FF000000"/>
        <name val="Arial"/>
        <scheme val="none"/>
      </font>
      <alignment horizontal="general"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top style="thin">
          <color indexed="64"/>
        </top>
        <bottom style="medium">
          <color indexed="64"/>
        </bottom>
      </border>
    </dxf>
    <dxf>
      <border outline="0">
        <bottom style="thin">
          <color indexed="64"/>
        </bottom>
      </border>
    </dxf>
    <dxf>
      <font>
        <b val="0"/>
        <i val="0"/>
        <strike val="0"/>
        <outline val="0"/>
        <shadow val="0"/>
        <u val="none"/>
        <vertAlign val="baseline"/>
        <sz val="10"/>
        <color theme="0" tint="-0.499984740745262"/>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409]mmmm\ d\,\ 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border outline="0">
        <top style="thin">
          <color indexed="64"/>
        </top>
      </border>
    </dxf>
    <dxf>
      <font>
        <b val="0"/>
        <i val="0"/>
        <strike val="0"/>
        <outline val="0"/>
        <shadow val="0"/>
        <u val="none"/>
        <vertAlign val="baseline"/>
        <sz val="10"/>
        <color theme="0" tint="-0.499984740745262"/>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409]mmmm\ d\,\ 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border outline="0">
        <top style="thin">
          <color indexed="64"/>
        </top>
      </border>
    </dxf>
    <dxf>
      <font>
        <b val="0"/>
        <i val="0"/>
        <strike val="0"/>
        <outline val="0"/>
        <shadow val="0"/>
        <u val="none"/>
        <vertAlign val="baseline"/>
        <sz val="10"/>
        <color theme="0" tint="-0.499984740745262"/>
        <name val="Arial"/>
        <scheme val="none"/>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0"/>
        <color auto="1"/>
        <name val="Arial"/>
        <scheme val="none"/>
      </font>
      <numFmt numFmtId="165" formatCode="[$-409]mmmm\ d\,\ 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border outline="0">
        <top style="thin">
          <color indexed="64"/>
        </top>
      </border>
    </dxf>
    <dxf>
      <font>
        <b val="0"/>
        <i val="0"/>
        <strike val="0"/>
        <outline val="0"/>
        <shadow val="0"/>
        <u val="none"/>
        <vertAlign val="baseline"/>
        <sz val="10"/>
        <color theme="0" tint="-0.499984740745262"/>
        <name val="Arial"/>
        <scheme val="none"/>
      </font>
    </dxf>
    <dxf>
      <fill>
        <patternFill patternType="solid">
          <fgColor theme="0" tint="-0.34998626667073579"/>
          <bgColor theme="0"/>
        </patternFill>
      </fill>
    </dxf>
    <dxf>
      <fill>
        <patternFill>
          <fgColor theme="0" tint="-0.24994659260841701"/>
          <bgColor theme="0" tint="-4.9989318521683403E-2"/>
        </patternFill>
      </fill>
    </dxf>
    <dxf>
      <fill>
        <patternFill patternType="solid">
          <fgColor theme="0"/>
          <bgColor theme="0"/>
        </patternFill>
      </fill>
    </dxf>
    <dxf>
      <font>
        <b/>
        <color theme="1"/>
      </font>
    </dxf>
    <dxf>
      <font>
        <b/>
        <color theme="1"/>
      </font>
    </dxf>
    <dxf>
      <font>
        <color theme="0" tint="-0.14996795556505021"/>
      </font>
      <fill>
        <patternFill>
          <bgColor theme="0" tint="-0.14996795556505021"/>
        </patternFill>
      </fill>
      <border diagonalUp="0" diagonalDown="0">
        <left/>
        <right/>
        <top/>
        <bottom/>
        <vertical/>
        <horizontal/>
      </border>
    </dxf>
    <dxf>
      <fill>
        <patternFill patternType="solid">
          <fgColor theme="0" tint="-0.14999847407452621"/>
          <bgColor theme="0" tint="-0.14999847407452621"/>
        </patternFill>
      </fill>
      <border>
        <top/>
        <bottom style="thin">
          <color auto="1"/>
        </bottom>
      </border>
    </dxf>
    <dxf>
      <fill>
        <patternFill patternType="solid">
          <fgColor theme="0" tint="-0.34998626667073579"/>
          <bgColor theme="0"/>
        </patternFill>
      </fill>
    </dxf>
    <dxf>
      <fill>
        <patternFill>
          <fgColor theme="0" tint="-0.24994659260841701"/>
          <bgColor theme="0" tint="-4.9989318521683403E-2"/>
        </patternFill>
      </fill>
    </dxf>
    <dxf>
      <fill>
        <patternFill patternType="solid">
          <fgColor theme="0"/>
          <bgColor theme="0"/>
        </patternFill>
      </fill>
    </dxf>
    <dxf>
      <font>
        <b/>
        <color theme="1"/>
      </font>
    </dxf>
    <dxf>
      <font>
        <b/>
        <color theme="1"/>
      </font>
    </dxf>
    <dxf>
      <font>
        <b/>
        <color theme="1"/>
      </font>
      <border>
        <top style="double">
          <color theme="1"/>
        </top>
      </border>
    </dxf>
    <dxf>
      <font>
        <color theme="0"/>
      </font>
      <fill>
        <patternFill patternType="solid">
          <fgColor theme="1" tint="0.499984740745262"/>
          <bgColor theme="0" tint="-0.499984740745262"/>
        </patternFill>
      </fill>
    </dxf>
    <dxf>
      <fill>
        <patternFill patternType="solid">
          <fgColor theme="0" tint="-0.14999847407452621"/>
          <bgColor theme="0" tint="-0.14999847407452621"/>
        </patternFill>
      </fill>
      <border>
        <top/>
        <bottom style="medium">
          <color auto="1"/>
        </bottom>
      </border>
    </dxf>
  </dxfs>
  <tableStyles count="2" defaultTableStyle="TableStyleMedium2" defaultPivotStyle="PivotStyleLight16">
    <tableStyle name="TableStyleDark8 2" pivot="0" count="8" xr9:uid="{00000000-0011-0000-FFFF-FFFF00000000}">
      <tableStyleElement type="wholeTable" dxfId="302"/>
      <tableStyleElement type="headerRow" dxfId="301"/>
      <tableStyleElement type="totalRow" dxfId="300"/>
      <tableStyleElement type="firstColumn" dxfId="299"/>
      <tableStyleElement type="lastColumn" dxfId="298"/>
      <tableStyleElement type="firstRowStripe" dxfId="297"/>
      <tableStyleElement type="secondRowStripe" dxfId="296"/>
      <tableStyleElement type="firstColumnStripe" dxfId="295"/>
    </tableStyle>
    <tableStyle name="TableStyleDark8 2 2" pivot="0" count="7" xr9:uid="{00000000-0011-0000-FFFF-FFFF01000000}">
      <tableStyleElement type="wholeTable" dxfId="294"/>
      <tableStyleElement type="headerRow" dxfId="293"/>
      <tableStyleElement type="firstColumn" dxfId="292"/>
      <tableStyleElement type="lastColumn" dxfId="291"/>
      <tableStyleElement type="firstRowStripe" dxfId="290"/>
      <tableStyleElement type="secondRowStripe" dxfId="289"/>
      <tableStyleElement type="firstColumnStripe" dxfId="288"/>
    </tableStyle>
  </tableStyles>
  <colors>
    <mruColors>
      <color rgb="FFFFE6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109541</xdr:rowOff>
    </xdr:from>
    <xdr:to>
      <xdr:col>5</xdr:col>
      <xdr:colOff>379413</xdr:colOff>
      <xdr:row>60</xdr:row>
      <xdr:rowOff>4763</xdr:rowOff>
    </xdr:to>
    <xdr:sp macro="" textlink="">
      <xdr:nvSpPr>
        <xdr:cNvPr id="2" name="TextBox 1">
          <a:extLst>
            <a:ext uri="{FF2B5EF4-FFF2-40B4-BE49-F238E27FC236}">
              <a16:creationId xmlns:a16="http://schemas.microsoft.com/office/drawing/2014/main" id="{1F9A659C-38AB-4CE0-A294-2032CDAC2E66}"/>
            </a:ext>
          </a:extLst>
        </xdr:cNvPr>
        <xdr:cNvSpPr txBox="1"/>
      </xdr:nvSpPr>
      <xdr:spPr>
        <a:xfrm>
          <a:off x="0" y="14085891"/>
          <a:ext cx="4506913" cy="2127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19051</xdr:rowOff>
    </xdr:from>
    <xdr:to>
      <xdr:col>12</xdr:col>
      <xdr:colOff>0</xdr:colOff>
      <xdr:row>23</xdr:row>
      <xdr:rowOff>101600</xdr:rowOff>
    </xdr:to>
    <xdr:sp macro="" textlink="">
      <xdr:nvSpPr>
        <xdr:cNvPr id="3" name="TextBox 2">
          <a:extLst>
            <a:ext uri="{FF2B5EF4-FFF2-40B4-BE49-F238E27FC236}">
              <a16:creationId xmlns:a16="http://schemas.microsoft.com/office/drawing/2014/main" id="{2BC0D613-2B9F-4549-AA53-D65FCE39EB13}"/>
            </a:ext>
          </a:extLst>
        </xdr:cNvPr>
        <xdr:cNvSpPr txBox="1"/>
      </xdr:nvSpPr>
      <xdr:spPr>
        <a:xfrm>
          <a:off x="0" y="3238501"/>
          <a:ext cx="7124700" cy="14033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Varieties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Values highlighted in orange are above average, values highted in dark orange are in the upper 25%. MS letters highlighted in dark orange are in the "A group",   indicating no statistical difference from the top-performing variety, for a given trait.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C.V. is only reported for variables evaluated on a ratio scale.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L.S.D. values are given for ANOVA that were signficant at P&lt;0.05. Variables in which minimal variation was observed were not subjected to ANOVA and are reported as N.S.</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23.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Lodging was evaluated on a a scale of 1 (no lodging) to 5 (complete lodging).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Knoxville excluded due to equipment failure. Memphis excluded due to late harvest. Spring Hill and Jackson excluded due to high trial variability.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14</xdr:row>
      <xdr:rowOff>28576</xdr:rowOff>
    </xdr:from>
    <xdr:to>
      <xdr:col>20</xdr:col>
      <xdr:colOff>314325</xdr:colOff>
      <xdr:row>19</xdr:row>
      <xdr:rowOff>152400</xdr:rowOff>
    </xdr:to>
    <xdr:sp macro="" textlink="">
      <xdr:nvSpPr>
        <xdr:cNvPr id="2" name="TextBox 1">
          <a:extLst>
            <a:ext uri="{FF2B5EF4-FFF2-40B4-BE49-F238E27FC236}">
              <a16:creationId xmlns:a16="http://schemas.microsoft.com/office/drawing/2014/main" id="{ABAE483B-4471-4C29-A0E3-F4F725831D36}"/>
            </a:ext>
          </a:extLst>
        </xdr:cNvPr>
        <xdr:cNvSpPr txBox="1"/>
      </xdr:nvSpPr>
      <xdr:spPr>
        <a:xfrm>
          <a:off x="28575" y="2936876"/>
          <a:ext cx="9385300" cy="9493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Varieties that have any MS letter in common are not significantly different at the 5% level of probability.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 Values highlighted in orange are above average, values highted in dark orange are in the upper 25%.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23.</a:t>
          </a:r>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Knoxville excluded due to equipment failure. Memphis excluded due to late harvest. Spring Hill and Jackson excluded due to high trial variability.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19051</xdr:rowOff>
    </xdr:from>
    <xdr:to>
      <xdr:col>12</xdr:col>
      <xdr:colOff>0</xdr:colOff>
      <xdr:row>39</xdr:row>
      <xdr:rowOff>0</xdr:rowOff>
    </xdr:to>
    <xdr:sp macro="" textlink="">
      <xdr:nvSpPr>
        <xdr:cNvPr id="2" name="TextBox 1">
          <a:extLst>
            <a:ext uri="{FF2B5EF4-FFF2-40B4-BE49-F238E27FC236}">
              <a16:creationId xmlns:a16="http://schemas.microsoft.com/office/drawing/2014/main" id="{CC2BBD0B-2C61-4849-A482-1D5B9566535E}"/>
            </a:ext>
          </a:extLst>
        </xdr:cNvPr>
        <xdr:cNvSpPr txBox="1"/>
      </xdr:nvSpPr>
      <xdr:spPr>
        <a:xfrm>
          <a:off x="0" y="5585884"/>
          <a:ext cx="6688667" cy="13356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Varieties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Values highlighted in orange are above average, values highted in dark orange are in the upper 25%. MS letters highlighted in dark orange are in the "A group",   indicating no statistical difference from the top-performing variety, for a given trait.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C.V. is only reported for variables evaluated on a ratio scale.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L.S.D. values are given for ANOVA that were signficant at P&lt;0.05. Variables in which minimal variation was observed were not subjected to ANOVA and are reported as N.S.</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23.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Lodging was evaluated on a a scale of 1 (no lodging) to 5 (complete lodging).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30</xdr:row>
      <xdr:rowOff>28576</xdr:rowOff>
    </xdr:from>
    <xdr:to>
      <xdr:col>20</xdr:col>
      <xdr:colOff>314325</xdr:colOff>
      <xdr:row>35</xdr:row>
      <xdr:rowOff>152400</xdr:rowOff>
    </xdr:to>
    <xdr:sp macro="" textlink="">
      <xdr:nvSpPr>
        <xdr:cNvPr id="3" name="TextBox 2">
          <a:extLst>
            <a:ext uri="{FF2B5EF4-FFF2-40B4-BE49-F238E27FC236}">
              <a16:creationId xmlns:a16="http://schemas.microsoft.com/office/drawing/2014/main" id="{BEFFC99F-4C83-4DEB-888D-7A634B3313DD}"/>
            </a:ext>
          </a:extLst>
        </xdr:cNvPr>
        <xdr:cNvSpPr txBox="1"/>
      </xdr:nvSpPr>
      <xdr:spPr>
        <a:xfrm>
          <a:off x="28575" y="5578476"/>
          <a:ext cx="9385300" cy="9493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Varieties that have any MS letter in common are not significantly different at the 5% level of probability.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 Values highlighted in orange are above average, values highted in dark orange are in the upper 25%.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23.</a:t>
          </a:r>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Knoxville excluded due to equipment failure. Memphis excluded due to late harvest.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xdr:row>
      <xdr:rowOff>57150</xdr:rowOff>
    </xdr:from>
    <xdr:to>
      <xdr:col>8</xdr:col>
      <xdr:colOff>444500</xdr:colOff>
      <xdr:row>21</xdr:row>
      <xdr:rowOff>44450</xdr:rowOff>
    </xdr:to>
    <xdr:sp macro="" textlink="">
      <xdr:nvSpPr>
        <xdr:cNvPr id="4" name="TextBox 3">
          <a:extLst>
            <a:ext uri="{FF2B5EF4-FFF2-40B4-BE49-F238E27FC236}">
              <a16:creationId xmlns:a16="http://schemas.microsoft.com/office/drawing/2014/main" id="{482E504D-D359-420B-AA59-4047FCBEABAA}"/>
            </a:ext>
          </a:extLst>
        </xdr:cNvPr>
        <xdr:cNvSpPr txBox="1"/>
      </xdr:nvSpPr>
      <xdr:spPr>
        <a:xfrm>
          <a:off x="0" y="3253317"/>
          <a:ext cx="5916083" cy="1098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a:t>
          </a:r>
          <a:r>
            <a:rPr lang="en-US" sz="1100" b="0" i="0">
              <a:solidFill>
                <a:schemeClr val="dk1"/>
              </a:solidFill>
              <a:effectLst/>
              <a:latin typeface="+mn-lt"/>
              <a:ea typeface="+mn-ea"/>
              <a:cs typeface="+mn-cs"/>
            </a:rPr>
            <a:t> </a:t>
          </a:r>
          <a:r>
            <a:rPr lang="en-US" sz="800" b="0" i="0">
              <a:solidFill>
                <a:schemeClr val="dk1"/>
              </a:solidFill>
              <a:effectLst/>
              <a:latin typeface="Arial" panose="020B0604020202020204" pitchFamily="34" charset="0"/>
              <a:ea typeface="+mn-ea"/>
              <a:cs typeface="Arial" panose="020B0604020202020204" pitchFamily="34" charset="0"/>
            </a:rPr>
            <a:t>Data Provided by Ryan Blair, Ext. Area Specialist, Grain and Cotton Variety Testing, and Extension agents in counties shown above.  </a:t>
          </a:r>
          <a:r>
            <a:rPr lang="en-US" sz="800">
              <a:solidFill>
                <a:schemeClr val="dk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Varieties that have any MS letter in common are not significantly different at the 5% level of probability. Values highlighted in light orange are above average for a given trait,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County Locations include: Decatur, Gibson, Hardeman, Obion</a:t>
          </a:r>
          <a:r>
            <a:rPr lang="en-US" sz="800" b="0" i="0" baseline="0">
              <a:solidFill>
                <a:schemeClr val="dk1"/>
              </a:solidFill>
              <a:effectLst/>
              <a:latin typeface="Arial" panose="020B0604020202020204" pitchFamily="34" charset="0"/>
              <a:ea typeface="+mn-ea"/>
              <a:cs typeface="Arial" panose="020B0604020202020204" pitchFamily="34" charset="0"/>
            </a:rPr>
            <a:t> &amp; Perry</a:t>
          </a:r>
          <a:endParaRPr lang="en-US" sz="8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57151</xdr:rowOff>
    </xdr:from>
    <xdr:to>
      <xdr:col>11</xdr:col>
      <xdr:colOff>0</xdr:colOff>
      <xdr:row>36</xdr:row>
      <xdr:rowOff>42335</xdr:rowOff>
    </xdr:to>
    <xdr:sp macro="" textlink="">
      <xdr:nvSpPr>
        <xdr:cNvPr id="2" name="TextBox 1">
          <a:extLst>
            <a:ext uri="{FF2B5EF4-FFF2-40B4-BE49-F238E27FC236}">
              <a16:creationId xmlns:a16="http://schemas.microsoft.com/office/drawing/2014/main" id="{C7B7CFFF-7A7F-4908-A594-53B347484C1D}"/>
            </a:ext>
          </a:extLst>
        </xdr:cNvPr>
        <xdr:cNvSpPr txBox="1"/>
      </xdr:nvSpPr>
      <xdr:spPr>
        <a:xfrm>
          <a:off x="0" y="5782734"/>
          <a:ext cx="8297333" cy="874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a:t>
          </a:r>
          <a:r>
            <a:rPr lang="en-US" sz="1100" b="0" i="0">
              <a:solidFill>
                <a:schemeClr val="dk1"/>
              </a:solidFill>
              <a:effectLst/>
              <a:latin typeface="+mn-lt"/>
              <a:ea typeface="+mn-ea"/>
              <a:cs typeface="+mn-cs"/>
            </a:rPr>
            <a:t> </a:t>
          </a:r>
          <a:r>
            <a:rPr lang="en-US" sz="800" b="0" i="0">
              <a:solidFill>
                <a:schemeClr val="dk1"/>
              </a:solidFill>
              <a:effectLst/>
              <a:latin typeface="Arial" panose="020B0604020202020204" pitchFamily="34" charset="0"/>
              <a:ea typeface="+mn-ea"/>
              <a:cs typeface="Arial" panose="020B0604020202020204" pitchFamily="34" charset="0"/>
            </a:rPr>
            <a:t>Data Provided by Ryan Blair, Ext. Area Specialist, Grain and Cotton Variety Testing, and Extension agents in counties shown above.  </a:t>
          </a:r>
          <a:r>
            <a:rPr lang="en-US" sz="800">
              <a:solidFill>
                <a:schemeClr val="dk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Varieties that have any MS in common are not significantly different at the 5% level of probability. Values highlighted in light orange are above average for a given trait,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County Locations include: Cocke</a:t>
          </a:r>
          <a:r>
            <a:rPr lang="en-US" sz="800" b="0" i="0" baseline="0">
              <a:solidFill>
                <a:schemeClr val="dk1"/>
              </a:solidFill>
              <a:effectLst/>
              <a:latin typeface="Arial" panose="020B0604020202020204" pitchFamily="34" charset="0"/>
              <a:ea typeface="+mn-ea"/>
              <a:cs typeface="Arial" panose="020B0604020202020204" pitchFamily="34" charset="0"/>
            </a:rPr>
            <a:t> Gibson, Giles, </a:t>
          </a:r>
          <a:r>
            <a:rPr lang="en-US" sz="800" b="0" i="0">
              <a:solidFill>
                <a:schemeClr val="dk1"/>
              </a:solidFill>
              <a:effectLst/>
              <a:latin typeface="Arial" panose="020B0604020202020204" pitchFamily="34" charset="0"/>
              <a:ea typeface="+mn-ea"/>
              <a:cs typeface="Arial" panose="020B0604020202020204" pitchFamily="34" charset="0"/>
            </a:rPr>
            <a:t>Henry, Marshall,</a:t>
          </a:r>
          <a:r>
            <a:rPr lang="en-US" sz="800" b="0" i="0" baseline="0">
              <a:solidFill>
                <a:schemeClr val="dk1"/>
              </a:solidFill>
              <a:effectLst/>
              <a:latin typeface="Arial" panose="020B0604020202020204" pitchFamily="34" charset="0"/>
              <a:ea typeface="+mn-ea"/>
              <a:cs typeface="Arial" panose="020B0604020202020204" pitchFamily="34" charset="0"/>
            </a:rPr>
            <a:t> Maury &amp; Warren. </a:t>
          </a:r>
          <a:endParaRPr lang="en-US" sz="8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31750</xdr:rowOff>
    </xdr:from>
    <xdr:to>
      <xdr:col>11</xdr:col>
      <xdr:colOff>584200</xdr:colOff>
      <xdr:row>27</xdr:row>
      <xdr:rowOff>66675</xdr:rowOff>
    </xdr:to>
    <xdr:sp macro="" textlink="">
      <xdr:nvSpPr>
        <xdr:cNvPr id="2" name="TextBox 1">
          <a:extLst>
            <a:ext uri="{FF2B5EF4-FFF2-40B4-BE49-F238E27FC236}">
              <a16:creationId xmlns:a16="http://schemas.microsoft.com/office/drawing/2014/main" id="{04267553-57CC-4B41-BF84-75026A3B4A70}"/>
            </a:ext>
          </a:extLst>
        </xdr:cNvPr>
        <xdr:cNvSpPr txBox="1"/>
      </xdr:nvSpPr>
      <xdr:spPr>
        <a:xfrm>
          <a:off x="0" y="2901950"/>
          <a:ext cx="9480550" cy="174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a:solidFill>
                <a:schemeClr val="dk1"/>
              </a:solidFill>
              <a:effectLst/>
              <a:latin typeface="Arial" panose="020B0604020202020204" pitchFamily="34" charset="0"/>
              <a:ea typeface="+mn-ea"/>
              <a:cs typeface="Arial" panose="020B0604020202020204" pitchFamily="34" charset="0"/>
            </a:rPr>
            <a:t>Yield adjusted to 13% moisture</a:t>
          </a:r>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JAX varieties planted May 24, sprayed Aug. 3, and harvested Oct. 19</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RECM varieties planted May 25, sprayed Aug. 2, and harvested Nov. 4</a:t>
          </a:r>
        </a:p>
        <a:p>
          <a:pPr algn="l"/>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Other diseases noted: SDS = Sudden Death Syndrome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0 - 15%, averaged 4%; Target spot  from 0 - 16%, averaged 3%; Brown spot  from 5 - 13%, averaged 9%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0 - 8%, averaged 3%; Target spot  from 0 - 8%, averaged 3%; Brown spot  from 12 - 27%, averaged 18% </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Rachel Guyer, and Wesley Crowder from replicated plots at 2 locations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and County Extension agents</a:t>
          </a:r>
          <a:endParaRPr lang="en-US" sz="800">
            <a:latin typeface="Arial" panose="020B0604020202020204" pitchFamily="34" charset="0"/>
            <a:cs typeface="Arial" panose="020B0604020202020204" pitchFamily="34" charset="0"/>
          </a:endParaRPr>
        </a:p>
      </xdr:txBody>
    </xdr:sp>
    <xdr:clientData/>
  </xdr:twoCellAnchor>
  <xdr:twoCellAnchor>
    <xdr:from>
      <xdr:col>0</xdr:col>
      <xdr:colOff>0</xdr:colOff>
      <xdr:row>16</xdr:row>
      <xdr:rowOff>31749</xdr:rowOff>
    </xdr:from>
    <xdr:to>
      <xdr:col>18</xdr:col>
      <xdr:colOff>9525</xdr:colOff>
      <xdr:row>34</xdr:row>
      <xdr:rowOff>133350</xdr:rowOff>
    </xdr:to>
    <xdr:sp macro="" textlink="">
      <xdr:nvSpPr>
        <xdr:cNvPr id="3" name="TextBox 2">
          <a:extLst>
            <a:ext uri="{FF2B5EF4-FFF2-40B4-BE49-F238E27FC236}">
              <a16:creationId xmlns:a16="http://schemas.microsoft.com/office/drawing/2014/main" id="{453F3B98-5FA4-4046-82E8-639F5D70E564}"/>
            </a:ext>
          </a:extLst>
        </xdr:cNvPr>
        <xdr:cNvSpPr txBox="1"/>
      </xdr:nvSpPr>
      <xdr:spPr>
        <a:xfrm>
          <a:off x="0" y="2901949"/>
          <a:ext cx="13789025" cy="292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Yield adjusted to 13.5% moisture</a:t>
          </a:r>
          <a:endParaRPr lang="en-US" sz="1100">
            <a:latin typeface="Arial" panose="020B0604020202020204" pitchFamily="34" charset="0"/>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r>
            <a:rPr lang="en-US" sz="1100" b="0" i="0">
              <a:solidFill>
                <a:schemeClr val="dk1"/>
              </a:solidFill>
              <a:effectLst/>
              <a:latin typeface="Arial" panose="020B0604020202020204" pitchFamily="34" charset="0"/>
              <a:ea typeface="+mn-ea"/>
              <a:cs typeface="Arial" panose="020B0604020202020204" pitchFamily="34" charset="0"/>
            </a:rPr>
            <a:t>JAX varieties planted May 21, sprayed July 30, and harvested Oct 10</a:t>
          </a:r>
          <a:endParaRPr lang="en-US" sz="1100">
            <a:effectLst/>
            <a:latin typeface="Arial" panose="020B0604020202020204" pitchFamily="34" charset="0"/>
            <a:cs typeface="Arial" panose="020B0604020202020204" pitchFamily="34" charset="0"/>
          </a:endParaRPr>
        </a:p>
        <a:p>
          <a:r>
            <a:rPr lang="en-US" sz="1100" b="0" i="0">
              <a:solidFill>
                <a:schemeClr val="dk1"/>
              </a:solidFill>
              <a:effectLst/>
              <a:latin typeface="Arial" panose="020B0604020202020204" pitchFamily="34" charset="0"/>
              <a:ea typeface="+mn-ea"/>
              <a:cs typeface="Arial" panose="020B0604020202020204" pitchFamily="34" charset="0"/>
            </a:rPr>
            <a:t>RECM varieties planted May 29, sprayed July 30, and harvested Oct 16</a:t>
          </a:r>
        </a:p>
        <a:p>
          <a:r>
            <a:rPr lang="en-US" sz="1100" b="0" i="0">
              <a:solidFill>
                <a:schemeClr val="dk1"/>
              </a:solidFill>
              <a:effectLst/>
              <a:latin typeface="Arial" panose="020B0604020202020204" pitchFamily="34" charset="0"/>
              <a:ea typeface="+mn-ea"/>
              <a:cs typeface="Arial" panose="020B0604020202020204" pitchFamily="34" charset="0"/>
            </a:rPr>
            <a:t>WTREC vareities planted June 13, sprayed Aug 21, and harvested Oct 24</a:t>
          </a:r>
          <a:endParaRPr lang="en-US" sz="1100">
            <a:effectLst/>
            <a:latin typeface="Arial" panose="020B0604020202020204" pitchFamily="34" charset="0"/>
            <a:cs typeface="Arial" panose="020B0604020202020204" pitchFamily="34" charset="0"/>
          </a:endParaRPr>
        </a:p>
        <a:p>
          <a:pPr algn="l"/>
          <a:endParaRPr lang="en-US" sz="1100">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NONE, TRACE, LOW, MOD, and HIGH is a relative ranking of disease severity at each location.</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Soybean Cyst Nematode rateds as Resistant (R), Moderately Resistant (MR), Moderately Susceptible (MS), Susceptible (S), or High Susceptible (HS) to HG Type 1.2.5.7/Race 2</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0 - 10%, averaged 4%; Target spot from 0 - 0.8%, averaged 0.3%; Brown spot  from 14 - 21%, averaged 18% </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0 - 11%, averaged 4%; Target spot  from 0 -1.5%, averaged 0.2%; Brown spot  from 7 - 17%, averaged 14%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Disease ratings at WTREC: Frogeye leaf spot ranged from 0.3 - 10%, averaged 3.4%; Target spot  was not observed; Brown spot  from 10 - 18%, averaged 13% </a:t>
          </a:r>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pPr algn="l"/>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and Wesley Crowder from replicated plots at 3 locations </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Grain and Cotton Variety Testing, and County Extension agents</a:t>
          </a:r>
        </a:p>
        <a:p>
          <a:pPr algn="l"/>
          <a:r>
            <a:rPr lang="en-US" sz="1100">
              <a:latin typeface="Arial" panose="020B0604020202020204" pitchFamily="34" charset="0"/>
              <a:cs typeface="Arial" panose="020B0604020202020204" pitchFamily="34" charset="0"/>
            </a:rPr>
            <a:t>Soybean Cyst Nematode data provided by </a:t>
          </a:r>
          <a:r>
            <a:rPr lang="en-US" sz="1100" b="0" i="0" baseline="0">
              <a:solidFill>
                <a:schemeClr val="dk1"/>
              </a:solidFill>
              <a:effectLst/>
              <a:latin typeface="Arial" panose="020B0604020202020204" pitchFamily="34" charset="0"/>
              <a:ea typeface="+mn-ea"/>
              <a:cs typeface="Arial" panose="020B0604020202020204" pitchFamily="34" charset="0"/>
            </a:rPr>
            <a:t>Tara Sydboten</a:t>
          </a:r>
          <a:r>
            <a:rPr lang="en-US" sz="1100">
              <a:solidFill>
                <a:schemeClr val="dk1"/>
              </a:solidFill>
              <a:effectLst/>
              <a:latin typeface="Arial" panose="020B0604020202020204" pitchFamily="34" charset="0"/>
              <a:ea typeface="+mn-ea"/>
              <a:cs typeface="Arial" panose="020B0604020202020204" pitchFamily="34" charset="0"/>
            </a:rPr>
            <a:t>, USDA Research Plant Pathologist Unit</a:t>
          </a:r>
          <a:endParaRPr lang="en-US" sz="11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32</xdr:row>
      <xdr:rowOff>31750</xdr:rowOff>
    </xdr:from>
    <xdr:to>
      <xdr:col>11</xdr:col>
      <xdr:colOff>0</xdr:colOff>
      <xdr:row>43</xdr:row>
      <xdr:rowOff>66675</xdr:rowOff>
    </xdr:to>
    <xdr:sp macro="" textlink="">
      <xdr:nvSpPr>
        <xdr:cNvPr id="2" name="TextBox 1">
          <a:extLst>
            <a:ext uri="{FF2B5EF4-FFF2-40B4-BE49-F238E27FC236}">
              <a16:creationId xmlns:a16="http://schemas.microsoft.com/office/drawing/2014/main" id="{F63173B9-F607-49BA-AD32-9AB896C49FE0}"/>
            </a:ext>
          </a:extLst>
        </xdr:cNvPr>
        <xdr:cNvSpPr txBox="1"/>
      </xdr:nvSpPr>
      <xdr:spPr>
        <a:xfrm>
          <a:off x="0" y="5924550"/>
          <a:ext cx="6705600" cy="206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a:solidFill>
                <a:schemeClr val="dk1"/>
              </a:solidFill>
              <a:effectLst/>
              <a:latin typeface="Arial" panose="020B0604020202020204" pitchFamily="34" charset="0"/>
              <a:ea typeface="+mn-ea"/>
              <a:cs typeface="Arial" panose="020B0604020202020204" pitchFamily="34" charset="0"/>
            </a:rPr>
            <a:t>Yield adjusted to 13% moisture</a:t>
          </a:r>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JAX varieties planted May 24, sprayed Aug. 3, and harvested Oct. 19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RECM varieties planted May 25, sprayed Aug. 2, and harvested Nov. 4 </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Other noteS: SDS = Sudden Death Syndrome, L = Lodging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7 - 55%, averaged 27%; Target spot  from 0 - 6%, averaged 2%; Brown spot  from 9 - 29%, averaged 16%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5 - 13%, averaged 8%; Target spot was not observed; Brown spot  from 12 - 21%, averaged 17% </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Rachel Guyer, and Wesley Crowder from replicated plots at 2 locations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and County Extension agents</a:t>
          </a:r>
          <a:r>
            <a:rPr lang="en-US" sz="800">
              <a:latin typeface="Arial" panose="020B0604020202020204" pitchFamily="34" charset="0"/>
              <a:cs typeface="Arial" panose="020B0604020202020204" pitchFamily="34" charset="0"/>
            </a:rPr>
            <a:t> </a:t>
          </a:r>
        </a:p>
      </xdr:txBody>
    </xdr:sp>
    <xdr:clientData/>
  </xdr:twoCellAnchor>
  <xdr:twoCellAnchor>
    <xdr:from>
      <xdr:col>0</xdr:col>
      <xdr:colOff>0</xdr:colOff>
      <xdr:row>32</xdr:row>
      <xdr:rowOff>31750</xdr:rowOff>
    </xdr:from>
    <xdr:to>
      <xdr:col>17</xdr:col>
      <xdr:colOff>38099</xdr:colOff>
      <xdr:row>49</xdr:row>
      <xdr:rowOff>264583</xdr:rowOff>
    </xdr:to>
    <xdr:sp macro="" textlink="">
      <xdr:nvSpPr>
        <xdr:cNvPr id="3" name="TextBox 2">
          <a:extLst>
            <a:ext uri="{FF2B5EF4-FFF2-40B4-BE49-F238E27FC236}">
              <a16:creationId xmlns:a16="http://schemas.microsoft.com/office/drawing/2014/main" id="{A51EFF42-DE3F-4DB1-85A6-A43F24ACA2AB}"/>
            </a:ext>
          </a:extLst>
        </xdr:cNvPr>
        <xdr:cNvSpPr txBox="1"/>
      </xdr:nvSpPr>
      <xdr:spPr>
        <a:xfrm>
          <a:off x="0" y="5513917"/>
          <a:ext cx="13563599" cy="2899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Yield adjusted to 13.5% moisture</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JAX varieties planted May 21, 4E sprayed July 30 &amp; 4L sprayed Aug 1, and harvested Oct 10</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RECM varieties planted May 29, 4E sprayed July 30 &amp;  4L sprayed Aug 6, and harvested Oct 16</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WTREC vareities planted June 13,</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sprayed Aug 21, and harvested Oct 24</a:t>
          </a:r>
        </a:p>
        <a:p>
          <a:pPr algn="l"/>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NONE, TRACE, LOW, MOD, and HIGH is a relative ranking of disease severity at each location.</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Soybean Cyst Nematode rateds as Resistant (R), Moderately Resistant (MR), Moderately Susceptible (MS), Susceptible (S), or High Susceptible (HS) to HG Type 1.2.5.7/Race 2</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0 - 14%, averaged 3%; Target spot only</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observed at trace levels; Brown spot  from 12 - 20%, averaged 16% </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0 - 10%, averaged 4%; Target spot  was not observed; Brown spot  from 8 - 18%, averaged 14% </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at WTREC: Frogeye leaf spot ranged from 0 - 21%, averaged 4%; Target spot  was not observed; Brown spot  from 7 - 21%, averaged 14% </a:t>
          </a:r>
        </a:p>
        <a:p>
          <a:pPr algn="l"/>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and Wesley Crowder from replicated plots at 3 locations </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Grain and Cotton Variety Testing, and County Extension agents</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Soybean Cyst Nematode data provided by Tara Sydboten, USDA Research Plant Pathologist Unit</a:t>
          </a:r>
        </a:p>
        <a:p>
          <a:pPr algn="l"/>
          <a:endParaRPr lang="en-US" sz="11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38101</xdr:rowOff>
    </xdr:from>
    <xdr:to>
      <xdr:col>12</xdr:col>
      <xdr:colOff>0</xdr:colOff>
      <xdr:row>14</xdr:row>
      <xdr:rowOff>106681</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4777741"/>
          <a:ext cx="8427720" cy="40386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For a full description of abbreviated biotech traits, see table 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All yields are adjusted to 13% moisture.</a:t>
          </a:r>
        </a:p>
        <a:p>
          <a:endParaRPr lang="en-US" sz="8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47</xdr:row>
      <xdr:rowOff>19050</xdr:rowOff>
    </xdr:from>
    <xdr:to>
      <xdr:col>11</xdr:col>
      <xdr:colOff>730250</xdr:colOff>
      <xdr:row>54</xdr:row>
      <xdr:rowOff>146050</xdr:rowOff>
    </xdr:to>
    <xdr:sp macro="" textlink="">
      <xdr:nvSpPr>
        <xdr:cNvPr id="2" name="TextBox 1">
          <a:extLst>
            <a:ext uri="{FF2B5EF4-FFF2-40B4-BE49-F238E27FC236}">
              <a16:creationId xmlns:a16="http://schemas.microsoft.com/office/drawing/2014/main" id="{2DAA2376-2289-4041-A5EE-037BBC77280F}"/>
            </a:ext>
          </a:extLst>
        </xdr:cNvPr>
        <xdr:cNvSpPr txBox="1"/>
      </xdr:nvSpPr>
      <xdr:spPr>
        <a:xfrm>
          <a:off x="0" y="8316383"/>
          <a:ext cx="6328833" cy="13123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Varieties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Values highlighted in orange are above average, values highted in dark orange are in the upper 25%. MS letters highlighted in dark orange are in the "A group",   indicating no statistical difference from the top-performing variety, for a given trait.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C.V. is only reported for variables evaluated on a ratio scale.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L.S.D. values are given for ANOVA that were signficant at P&lt;0.05. Variables in which minimal variation was observed were not subjected to ANOVA and are reported as N.S.</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23.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Lodging was evaluated on a a scale of 1 (no lodging) to 5 (complete lodging).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46</xdr:row>
      <xdr:rowOff>28576</xdr:rowOff>
    </xdr:from>
    <xdr:to>
      <xdr:col>20</xdr:col>
      <xdr:colOff>314325</xdr:colOff>
      <xdr:row>51</xdr:row>
      <xdr:rowOff>146050</xdr:rowOff>
    </xdr:to>
    <xdr:sp macro="" textlink="">
      <xdr:nvSpPr>
        <xdr:cNvPr id="3" name="TextBox 2">
          <a:extLst>
            <a:ext uri="{FF2B5EF4-FFF2-40B4-BE49-F238E27FC236}">
              <a16:creationId xmlns:a16="http://schemas.microsoft.com/office/drawing/2014/main" id="{21019590-B419-4419-BF06-AC2B13CEB93E}"/>
            </a:ext>
          </a:extLst>
        </xdr:cNvPr>
        <xdr:cNvSpPr txBox="1"/>
      </xdr:nvSpPr>
      <xdr:spPr>
        <a:xfrm>
          <a:off x="28575" y="8220076"/>
          <a:ext cx="9385300" cy="942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Varieties that have any MS letter in common are not significantly different at the 5% level of probability.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 Values highlighted in orange are above average, values highted in dark orange are in the upper 25%.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29.</a:t>
          </a:r>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Knoxville excluded due to equipment failure. Memphis excluded due to late harvest.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21</xdr:row>
      <xdr:rowOff>19050</xdr:rowOff>
    </xdr:from>
    <xdr:to>
      <xdr:col>10</xdr:col>
      <xdr:colOff>592667</xdr:colOff>
      <xdr:row>26</xdr:row>
      <xdr:rowOff>105833</xdr:rowOff>
    </xdr:to>
    <xdr:sp macro="" textlink="">
      <xdr:nvSpPr>
        <xdr:cNvPr id="2" name="TextBox 1">
          <a:extLst>
            <a:ext uri="{FF2B5EF4-FFF2-40B4-BE49-F238E27FC236}">
              <a16:creationId xmlns:a16="http://schemas.microsoft.com/office/drawing/2014/main" id="{C2E687BF-EBC8-4C6C-A28B-8D45FA9560DC}"/>
            </a:ext>
          </a:extLst>
        </xdr:cNvPr>
        <xdr:cNvSpPr txBox="1"/>
      </xdr:nvSpPr>
      <xdr:spPr>
        <a:xfrm>
          <a:off x="0" y="4474633"/>
          <a:ext cx="7291917" cy="869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Data Provided by Ryan Blair, Ext. Area Specialist, Grain and Cotton Variety Testing, and Extension agents in counties shown above.  </a:t>
          </a:r>
          <a:r>
            <a:rPr lang="en-US" sz="800">
              <a:solidFill>
                <a:schemeClr val="dk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Varieties that have any MS letter in common are not significantly different at the 5% level of probability. Values highlighted in light orange are above average for a given trait,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County Locations include: Crockett, Gibson,</a:t>
          </a:r>
          <a:r>
            <a:rPr lang="en-US" sz="800" b="0" i="0" baseline="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Henry,</a:t>
          </a:r>
          <a:r>
            <a:rPr lang="en-US" sz="800" b="0" i="0" baseline="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Madison (x2), Meigs,</a:t>
          </a:r>
          <a:r>
            <a:rPr lang="en-US" sz="800" b="0" i="0" baseline="0">
              <a:solidFill>
                <a:schemeClr val="dk1"/>
              </a:solidFill>
              <a:effectLst/>
              <a:latin typeface="Arial" panose="020B0604020202020204" pitchFamily="34" charset="0"/>
              <a:ea typeface="+mn-ea"/>
              <a:cs typeface="Arial" panose="020B0604020202020204" pitchFamily="34" charset="0"/>
            </a:rPr>
            <a:t> Weakley</a:t>
          </a:r>
          <a:endParaRPr lang="en-US" sz="8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23</xdr:row>
      <xdr:rowOff>31750</xdr:rowOff>
    </xdr:from>
    <xdr:to>
      <xdr:col>11</xdr:col>
      <xdr:colOff>0</xdr:colOff>
      <xdr:row>34</xdr:row>
      <xdr:rowOff>66675</xdr:rowOff>
    </xdr:to>
    <xdr:sp macro="" textlink="">
      <xdr:nvSpPr>
        <xdr:cNvPr id="2" name="TextBox 1">
          <a:extLst>
            <a:ext uri="{FF2B5EF4-FFF2-40B4-BE49-F238E27FC236}">
              <a16:creationId xmlns:a16="http://schemas.microsoft.com/office/drawing/2014/main" id="{ECAE6DDF-ED81-41D0-A49E-0BB61FC8B1B2}"/>
            </a:ext>
          </a:extLst>
        </xdr:cNvPr>
        <xdr:cNvSpPr txBox="1"/>
      </xdr:nvSpPr>
      <xdr:spPr>
        <a:xfrm>
          <a:off x="0" y="4267200"/>
          <a:ext cx="6705600" cy="206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a:solidFill>
                <a:schemeClr val="dk1"/>
              </a:solidFill>
              <a:effectLst/>
              <a:latin typeface="Arial" panose="020B0604020202020204" pitchFamily="34" charset="0"/>
              <a:ea typeface="+mn-ea"/>
              <a:cs typeface="Arial" panose="020B0604020202020204" pitchFamily="34" charset="0"/>
            </a:rPr>
            <a:t>Yield adjusted to 13% moisture</a:t>
          </a:r>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JAX varieties planted May 24, sprayed Aug. 3, and harvested Oct. 20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RECM varieties planted May 25, sprayed Aug. 2, and harvested Nov. 5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Wheat-beans varieteis planted June 24, sprayed Aug. 27, and harvested Nov. 9 </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Other diseases noted: SDS = Sudden Death Syndrome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1 - 61%, averaged 16%; Target spot  from 0 - 11%, averaged 2%; Brown spot  from 11 - 34%, averaged 20%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0 - 18%, averaged 4%; Target spot  from 0 - 1%, averaged 0.1%; Brown spot  from 11 - 29%, averaged 23% </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Rachel Guyer, and Wesley Crowder from replicated plots at 2 locations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and County Extension agents</a:t>
          </a:r>
          <a:r>
            <a:rPr lang="en-US" sz="800">
              <a:latin typeface="Arial" panose="020B0604020202020204" pitchFamily="34" charset="0"/>
              <a:cs typeface="Arial" panose="020B0604020202020204" pitchFamily="34" charset="0"/>
            </a:rPr>
            <a:t> </a:t>
          </a:r>
        </a:p>
      </xdr:txBody>
    </xdr:sp>
    <xdr:clientData/>
  </xdr:twoCellAnchor>
  <xdr:twoCellAnchor>
    <xdr:from>
      <xdr:col>0</xdr:col>
      <xdr:colOff>0</xdr:colOff>
      <xdr:row>23</xdr:row>
      <xdr:rowOff>12701</xdr:rowOff>
    </xdr:from>
    <xdr:to>
      <xdr:col>16</xdr:col>
      <xdr:colOff>695325</xdr:colOff>
      <xdr:row>42</xdr:row>
      <xdr:rowOff>158751</xdr:rowOff>
    </xdr:to>
    <xdr:sp macro="" textlink="">
      <xdr:nvSpPr>
        <xdr:cNvPr id="3" name="TextBox 2">
          <a:extLst>
            <a:ext uri="{FF2B5EF4-FFF2-40B4-BE49-F238E27FC236}">
              <a16:creationId xmlns:a16="http://schemas.microsoft.com/office/drawing/2014/main" id="{F64954C5-582A-477D-BF10-A4C5EA332415}"/>
            </a:ext>
          </a:extLst>
        </xdr:cNvPr>
        <xdr:cNvSpPr txBox="1"/>
      </xdr:nvSpPr>
      <xdr:spPr>
        <a:xfrm>
          <a:off x="0" y="4161368"/>
          <a:ext cx="13024908" cy="313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Yield adjusted to 13.5% moisture</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JAX varieties planted May 21, sprayed Aug 1, and harvested Oct 10 (MG5 on Oct 14)</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RECM varieties planted May 29, sprayed Aug 6, and harvested Oct 16 (MG5</a:t>
          </a:r>
          <a:r>
            <a:rPr lang="en-US" sz="1200" b="0" i="0" u="none" strike="noStrike" baseline="0">
              <a:solidFill>
                <a:schemeClr val="dk1"/>
              </a:solidFill>
              <a:effectLst/>
              <a:latin typeface="Arial" panose="020B0604020202020204" pitchFamily="34" charset="0"/>
              <a:ea typeface="+mn-ea"/>
              <a:cs typeface="Arial" panose="020B0604020202020204" pitchFamily="34" charset="0"/>
            </a:rPr>
            <a:t> on Oct 20)</a:t>
          </a:r>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WTREC vareities planted June 13, sprayed Aug 21, and harvested Oct 24</a:t>
          </a:r>
        </a:p>
        <a:p>
          <a:pPr algn="l"/>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NONE, TRACE, LOW, MOD, and HIGH is a relative ranking of disease severity at each location.</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Soybean Cyst Nematode rateds as Resistant (R), Moderately Resistant (MR), Moderately Susceptible (MS), Susceptible (S), or High Susceptible (HS) to HG Type 1.2.5.7/Race 2</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0 - 15%, averaged 5%; Target spot from 0 - 1.3%, averaged 0.1%; ; Brown spot  from 11 - 20%, averaged 17% </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0 - 10%, averaged 4%; Target spot  was not observed; Brown spot  from 11 - 20%, averaged 15% </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Disease ratings at WTREC: Frogeye leaf spot ranged from 0 - 14%, averaged 5%; Target spot  was not observed; Brown spot  from 13 - 19%, averaged 17% </a:t>
          </a:r>
        </a:p>
        <a:p>
          <a:pPr algn="l"/>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and Wesley Crowder from replicated plots at 3 locations </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Grain and Cotton Variety Testing, and County Extension agents</a:t>
          </a: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Soybean Cyst Nematode data provided by Tara Sydboten, USDA Research Plant Pathologist Unit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19</xdr:row>
      <xdr:rowOff>38099</xdr:rowOff>
    </xdr:from>
    <xdr:to>
      <xdr:col>12</xdr:col>
      <xdr:colOff>0</xdr:colOff>
      <xdr:row>21</xdr:row>
      <xdr:rowOff>152400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0" y="5783579"/>
          <a:ext cx="8427720" cy="4495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For a full description of abbreviated biotech traits, see table 23.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All yields are adjusted to 13% moisture.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15</xdr:row>
      <xdr:rowOff>19050</xdr:rowOff>
    </xdr:from>
    <xdr:to>
      <xdr:col>21</xdr:col>
      <xdr:colOff>355600</xdr:colOff>
      <xdr:row>23</xdr:row>
      <xdr:rowOff>57150</xdr:rowOff>
    </xdr:to>
    <xdr:sp macro="" textlink="">
      <xdr:nvSpPr>
        <xdr:cNvPr id="2" name="TextBox 1">
          <a:extLst>
            <a:ext uri="{FF2B5EF4-FFF2-40B4-BE49-F238E27FC236}">
              <a16:creationId xmlns:a16="http://schemas.microsoft.com/office/drawing/2014/main" id="{0090BDD7-93AB-40F3-89F0-42761EB4C65A}"/>
            </a:ext>
          </a:extLst>
        </xdr:cNvPr>
        <xdr:cNvSpPr txBox="1"/>
      </xdr:nvSpPr>
      <xdr:spPr>
        <a:xfrm>
          <a:off x="0" y="3048000"/>
          <a:ext cx="10172700" cy="1358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Varieties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Values highlighted in orange are above average, values highted in dark orange are in the upper 25%. MS letters highlighted in dark orange are in the "A group",   indicating no statistical difference from the top-performing variety, for a given trait.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C.V. is only reported for variables evaluated on a ratio scale.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 L.S.D. values are given for ANOVA that were signficant at P&lt;0.05. Variables in which minimal variation was observed were not subjected to ANOVA and are reported as N.S.</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23.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Lodging was evaluated on a a scale of 1 (no lodging) to 5 (complete lodging).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15</xdr:row>
      <xdr:rowOff>28576</xdr:rowOff>
    </xdr:from>
    <xdr:to>
      <xdr:col>20</xdr:col>
      <xdr:colOff>314325</xdr:colOff>
      <xdr:row>20</xdr:row>
      <xdr:rowOff>133350</xdr:rowOff>
    </xdr:to>
    <xdr:sp macro="" textlink="">
      <xdr:nvSpPr>
        <xdr:cNvPr id="3" name="TextBox 2">
          <a:extLst>
            <a:ext uri="{FF2B5EF4-FFF2-40B4-BE49-F238E27FC236}">
              <a16:creationId xmlns:a16="http://schemas.microsoft.com/office/drawing/2014/main" id="{036B3B06-FEAA-4EA5-9535-34BEAC89F431}"/>
            </a:ext>
          </a:extLst>
        </xdr:cNvPr>
        <xdr:cNvSpPr txBox="1"/>
      </xdr:nvSpPr>
      <xdr:spPr>
        <a:xfrm>
          <a:off x="28575" y="2936876"/>
          <a:ext cx="9385300" cy="9302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Varieties that have any MS letter in common are not significantly different at the 5% level of probability.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 Values highlighted in orange are above average, values highted in dark orange are in the upper 25%.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23.</a:t>
          </a:r>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13% moisture.</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Knoxville excluded due to equipment failure. Memphis excluded due to late harvest.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83</xdr:row>
      <xdr:rowOff>53129</xdr:rowOff>
    </xdr:from>
    <xdr:to>
      <xdr:col>7</xdr:col>
      <xdr:colOff>1989666</xdr:colOff>
      <xdr:row>86</xdr:row>
      <xdr:rowOff>116417</xdr:rowOff>
    </xdr:to>
    <xdr:sp macro="" textlink="">
      <xdr:nvSpPr>
        <xdr:cNvPr id="2" name="TextBox 1">
          <a:extLst>
            <a:ext uri="{FF2B5EF4-FFF2-40B4-BE49-F238E27FC236}">
              <a16:creationId xmlns:a16="http://schemas.microsoft.com/office/drawing/2014/main" id="{28835F9D-FB34-4B13-A146-419788EAABD5}"/>
            </a:ext>
          </a:extLst>
        </xdr:cNvPr>
        <xdr:cNvSpPr txBox="1"/>
      </xdr:nvSpPr>
      <xdr:spPr>
        <a:xfrm>
          <a:off x="0" y="13292879"/>
          <a:ext cx="7291916" cy="53953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23.</a:t>
          </a:r>
        </a:p>
        <a:p>
          <a:pPr eaLnBrk="1" fontAlgn="auto" latinLnBrk="0" hangingPunct="1"/>
          <a:r>
            <a:rPr lang="en-US" sz="800" b="0" i="0">
              <a:solidFill>
                <a:schemeClr val="dk1"/>
              </a:solidFill>
              <a:effectLst/>
              <a:latin typeface="Arial" panose="020B0604020202020204" pitchFamily="34" charset="0"/>
              <a:ea typeface="+mn-ea"/>
              <a:cs typeface="Arial" panose="020B0604020202020204" pitchFamily="34" charset="0"/>
            </a:rPr>
            <a:t>‡ </a:t>
          </a:r>
          <a:r>
            <a:rPr lang="en-US" sz="800" b="0" i="0" u="none" strike="noStrike">
              <a:solidFill>
                <a:schemeClr val="dk1"/>
              </a:solidFill>
              <a:effectLst/>
              <a:latin typeface="Arial" panose="020B0604020202020204" pitchFamily="34" charset="0"/>
              <a:ea typeface="+mn-ea"/>
              <a:cs typeface="Arial" panose="020B0604020202020204" pitchFamily="34" charset="0"/>
            </a:rPr>
            <a:t>R = resistant, MR = moderately resistant, MS = moderately susceptible, S = susceptible, VS = very susceptible.</a:t>
          </a:r>
        </a:p>
        <a:p>
          <a:pPr eaLnBrk="1" fontAlgn="auto" latinLnBrk="0" hangingPunct="1"/>
          <a:r>
            <a:rPr lang="en-US" sz="800" b="0" i="0" u="none" strike="noStrike">
              <a:solidFill>
                <a:schemeClr val="dk1"/>
              </a:solidFill>
              <a:effectLst/>
              <a:latin typeface="Arial" panose="020B0604020202020204" pitchFamily="34" charset="0"/>
              <a:ea typeface="+mn-ea"/>
              <a:cs typeface="Arial" panose="020B0604020202020204" pitchFamily="34" charset="0"/>
            </a:rPr>
            <a:t>* Asterisks after a name indicate the number of preceding consecutive years in the top-performing "A" group. </a:t>
          </a:r>
        </a:p>
        <a:p>
          <a:pPr eaLnBrk="1" fontAlgn="auto" latinLnBrk="0" hangingPunct="1"/>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eather%20Kelly\University%20of%20Tennessee\Field%20Crops%20-%20Shared%20Documents\Protocols%202021\Soybean\2021%20Soybean%20Tables%20FINAL%20HK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2021 REC Location Info"/>
      <sheetName val="2021 County Location Info "/>
      <sheetName val="2021 A group"/>
      <sheetName val="2021 MG-3 Ag "/>
      <sheetName val="2021 MG-3 Qual 2"/>
      <sheetName val="2021 MG-3 Loc "/>
      <sheetName val="2021 MG-3 County R2X"/>
      <sheetName val="2021 MG-3 vs Strip Trials"/>
      <sheetName val="2021 RR3 Disease "/>
      <sheetName val="2021 MG-4E Ag"/>
      <sheetName val="2021 MG-4E Qual"/>
      <sheetName val="2021 MG-4e Qual 2"/>
      <sheetName val="2021 MG-4E Loc"/>
      <sheetName val="2021 MG-4E County R2X"/>
      <sheetName val="2021 MG-4E County LL"/>
      <sheetName val="2021 MG-4E vs Strip Trials"/>
      <sheetName val="2021 RR4E Disease "/>
      <sheetName val="2021 LL4E Disease"/>
      <sheetName val="2021 MG-4L Ag"/>
      <sheetName val="2021 MG-4L Qual"/>
      <sheetName val="2021 MG-4L Qual 2"/>
      <sheetName val="2021 MG-4L Loc"/>
      <sheetName val="2021 MG-4L County R2X"/>
      <sheetName val="2021 MG-4L County LL"/>
      <sheetName val="2021 MG-4L vs Strip Trials"/>
      <sheetName val="2021 RR4L Disease"/>
      <sheetName val="2021 LL4L Disease"/>
      <sheetName val="2021 MG-5 Ag"/>
      <sheetName val="2021 MG-5E Qual"/>
      <sheetName val="2021 MG-5 Qual 2"/>
      <sheetName val="2021 MG-5E Loc"/>
      <sheetName val="2021 MG-5E County R2X"/>
      <sheetName val="2021 MG-5E vs Strip Trials"/>
      <sheetName val="2021 RR5 Disease"/>
      <sheetName val="2021 Soybean Traits &amp; Entries"/>
      <sheetName val="2021 Soybean Company Contacts"/>
      <sheetName val="2021 Soybean Trait Ab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3A9F26-F73D-42AF-83C2-0461EE6A2D4A}" name="Table692" displayName="Table692" ref="A5:F10" totalsRowShown="0" headerRowDxfId="287" tableBorderDxfId="286">
  <autoFilter ref="A5:F10" xr:uid="{2A3A9F26-F73D-42AF-83C2-0461EE6A2D4A}"/>
  <tableColumns count="6">
    <tableColumn id="1" xr3:uid="{2E8EA826-4B3F-43E0-B32D-04D394F1917D}" name="Column1" dataDxfId="285"/>
    <tableColumn id="2" xr3:uid="{22AE7323-CD88-4CC4-9955-42E583F105EB}" name="Column2" dataDxfId="284"/>
    <tableColumn id="3" xr3:uid="{0536376C-F9A2-4A77-857C-EE0555DA4D8E}" name="Column3" dataDxfId="283"/>
    <tableColumn id="4" xr3:uid="{2F377426-D340-474E-98E2-7A0687D24CBC}" name="Column4" dataDxfId="282"/>
    <tableColumn id="5" xr3:uid="{D06B572E-7BEF-48B8-99C4-3EF4DF1AD1EA}" name="Column5" dataDxfId="281" dataCellStyle="Normal 15 2"/>
    <tableColumn id="6" xr3:uid="{1CF3E238-7D5A-43AF-9B52-2DCA8E0D347A}" name="Column6" dataDxfId="280" dataCellStyle="Normal 15 2"/>
  </tableColumns>
  <tableStyleInfo name="TableStyleDark8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EADFD4-66A6-48AB-93F9-1FD451C0A2E7}" name="Table7103" displayName="Table7103" ref="A14:F21" totalsRowShown="0" headerRowDxfId="279" tableBorderDxfId="278">
  <autoFilter ref="A14:F21" xr:uid="{C2EADFD4-66A6-48AB-93F9-1FD451C0A2E7}"/>
  <tableColumns count="6">
    <tableColumn id="1" xr3:uid="{2473107C-B065-4950-8DDB-86E0D4C357D1}" name="Column1" dataDxfId="277"/>
    <tableColumn id="2" xr3:uid="{B2EE662A-FAFE-4690-B50C-8A4ED330DF00}" name="Column2" dataDxfId="276"/>
    <tableColumn id="3" xr3:uid="{A9263720-3780-4C8F-9E4C-0F45AF1CA0D7}" name="Column3" dataDxfId="275"/>
    <tableColumn id="4" xr3:uid="{BFCAF26E-1395-41F4-92F8-10D79CB3A624}" name="Column4" dataDxfId="274"/>
    <tableColumn id="5" xr3:uid="{2EF9A07E-74E0-4B6B-B74B-52CC11E32151}" name="Column5" dataDxfId="273"/>
    <tableColumn id="6" xr3:uid="{EB68DF3E-0B6F-4ED9-9D8F-607BBB4FF624}" name="Column6" dataDxfId="272"/>
  </tableColumns>
  <tableStyleInfo name="TableStyleDark8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C44010-A046-4989-B006-3F79DFB6EF3E}" name="Table9124" displayName="Table9124" ref="A25:F32" totalsRowShown="0" headerRowDxfId="271" tableBorderDxfId="270">
  <autoFilter ref="A25:F32" xr:uid="{10C44010-A046-4989-B006-3F79DFB6EF3E}"/>
  <tableColumns count="6">
    <tableColumn id="1" xr3:uid="{4B77A740-1592-477F-84DA-04D4E8EAD2C6}" name="Column1" dataDxfId="269"/>
    <tableColumn id="2" xr3:uid="{6516F1ED-093F-4001-9F4D-988839712C7E}" name="Column2" dataDxfId="268"/>
    <tableColumn id="3" xr3:uid="{CCBD7427-37CA-4DF1-8F4E-CA4F01F5555F}" name="Column3" dataDxfId="267"/>
    <tableColumn id="4" xr3:uid="{08CC822C-33B2-4384-B92B-259707F27FF8}" name="Column4" dataDxfId="266"/>
    <tableColumn id="5" xr3:uid="{30FD2015-275C-4C3A-8DD0-A871924F11B2}" name="Column5" dataDxfId="265"/>
    <tableColumn id="6" xr3:uid="{5A81F8F5-19C2-4F33-808F-38525A1174F3}" name="Column6" dataDxfId="264"/>
  </tableColumns>
  <tableStyleInfo name="TableStyleDark8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24" displayName="Table24" ref="A3:C9" totalsRowShown="0" headerRowDxfId="263" headerRowBorderDxfId="262" tableBorderDxfId="261" totalsRowBorderDxfId="260">
  <autoFilter ref="A3:C9" xr:uid="{00000000-0009-0000-0100-000018000000}"/>
  <sortState xmlns:xlrd2="http://schemas.microsoft.com/office/spreadsheetml/2017/richdata2" ref="A4:C19">
    <sortCondition ref="A4:A19"/>
  </sortState>
  <tableColumns count="3">
    <tableColumn id="1" xr3:uid="{00000000-0010-0000-0600-000001000000}" name="Column1" dataDxfId="259" dataCellStyle="Normal 12"/>
    <tableColumn id="2" xr3:uid="{00000000-0010-0000-0600-000002000000}" name="Column2" dataDxfId="258" dataCellStyle="Normal 12"/>
    <tableColumn id="3" xr3:uid="{00000000-0010-0000-0600-000003000000}" name="Column3" dataDxfId="257" dataCellStyle="Normal 12"/>
  </tableColumns>
  <tableStyleInfo name="TableStyleDark8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mailto:brock.sargeant@nutrien.com" TargetMode="External"/><Relationship Id="rId13" Type="http://schemas.openxmlformats.org/officeDocument/2006/relationships/printerSettings" Target="../printerSettings/printerSettings21.bin"/><Relationship Id="rId3" Type="http://schemas.openxmlformats.org/officeDocument/2006/relationships/hyperlink" Target="http://www.bayer.com/" TargetMode="External"/><Relationship Id="rId7" Type="http://schemas.openxmlformats.org/officeDocument/2006/relationships/hyperlink" Target="mailto:wesley.rodgers@bayer.com" TargetMode="External"/><Relationship Id="rId12" Type="http://schemas.openxmlformats.org/officeDocument/2006/relationships/hyperlink" Target="mailto:csmith@gdmseeds.com" TargetMode="External"/><Relationship Id="rId2" Type="http://schemas.openxmlformats.org/officeDocument/2006/relationships/hyperlink" Target="http://www.dynagroseed.com/" TargetMode="External"/><Relationship Id="rId1" Type="http://schemas.openxmlformats.org/officeDocument/2006/relationships/hyperlink" Target="http://www.usgseed.com/" TargetMode="External"/><Relationship Id="rId6" Type="http://schemas.openxmlformats.org/officeDocument/2006/relationships/hyperlink" Target="http://www.revereseed.com/" TargetMode="External"/><Relationship Id="rId11" Type="http://schemas.openxmlformats.org/officeDocument/2006/relationships/hyperlink" Target="http://www.bayer.com/" TargetMode="External"/><Relationship Id="rId5" Type="http://schemas.openxmlformats.org/officeDocument/2006/relationships/hyperlink" Target="http://www.missouri.edu/" TargetMode="External"/><Relationship Id="rId10" Type="http://schemas.openxmlformats.org/officeDocument/2006/relationships/hyperlink" Target="http://www.progenyag.com/" TargetMode="External"/><Relationship Id="rId4" Type="http://schemas.openxmlformats.org/officeDocument/2006/relationships/hyperlink" Target="mailto:clubbm@missouri.edu" TargetMode="External"/><Relationship Id="rId9" Type="http://schemas.openxmlformats.org/officeDocument/2006/relationships/hyperlink" Target="mailto:max.crittenden@innvictis.com" TargetMode="External"/></Relationships>
</file>

<file path=xl/worksheets/_rels/sheet2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7"/>
  <sheetViews>
    <sheetView tabSelected="1" zoomScaleNormal="100" workbookViewId="0"/>
  </sheetViews>
  <sheetFormatPr defaultRowHeight="12.3" x14ac:dyDescent="0.4"/>
  <cols>
    <col min="1" max="1" width="15" style="2" customWidth="1"/>
    <col min="2" max="2" width="23" style="12" customWidth="1"/>
    <col min="3" max="3" width="15.5546875" style="12" customWidth="1"/>
    <col min="4" max="4" width="15.83203125" style="2" customWidth="1"/>
    <col min="5" max="5" width="19.1640625" style="12" customWidth="1"/>
    <col min="6" max="6" width="17.5546875" style="2" customWidth="1"/>
    <col min="7" max="7" width="32.83203125" style="12" customWidth="1"/>
  </cols>
  <sheetData>
    <row r="1" spans="1:7" ht="15" customHeight="1" x14ac:dyDescent="0.4">
      <c r="A1" s="1" t="s">
        <v>618</v>
      </c>
      <c r="C1" s="1"/>
      <c r="D1" s="3"/>
      <c r="E1" s="1"/>
      <c r="F1" s="1"/>
      <c r="G1" s="1"/>
    </row>
    <row r="2" spans="1:7" x14ac:dyDescent="0.4">
      <c r="A2" s="66"/>
      <c r="C2" s="70"/>
      <c r="D2" s="42"/>
      <c r="E2" s="70"/>
      <c r="F2" s="42" t="s">
        <v>62</v>
      </c>
      <c r="G2" s="70"/>
    </row>
    <row r="3" spans="1:7" s="22" customFormat="1" ht="12.6" thickBot="1" x14ac:dyDescent="0.45">
      <c r="A3" s="1" t="s">
        <v>56</v>
      </c>
      <c r="D3" s="42"/>
      <c r="E3" s="42"/>
      <c r="F3" s="42"/>
      <c r="G3" s="87"/>
    </row>
    <row r="4" spans="1:7" s="43" customFormat="1" ht="24.6" x14ac:dyDescent="0.4">
      <c r="A4" s="77" t="s">
        <v>3</v>
      </c>
      <c r="B4" s="77" t="s">
        <v>55</v>
      </c>
      <c r="C4" s="77" t="s">
        <v>25</v>
      </c>
      <c r="D4" s="79" t="s">
        <v>4</v>
      </c>
      <c r="E4" s="79" t="s">
        <v>5</v>
      </c>
      <c r="F4" s="79" t="s">
        <v>57</v>
      </c>
      <c r="G4" s="114" t="s">
        <v>6</v>
      </c>
    </row>
    <row r="5" spans="1:7" s="22" customFormat="1" x14ac:dyDescent="0.4">
      <c r="A5" s="147" t="s">
        <v>24</v>
      </c>
      <c r="B5" s="147" t="s">
        <v>27</v>
      </c>
      <c r="C5" s="147" t="s">
        <v>26</v>
      </c>
      <c r="D5" s="148">
        <v>45467</v>
      </c>
      <c r="E5" s="148" t="s">
        <v>615</v>
      </c>
      <c r="F5" s="149">
        <v>140000</v>
      </c>
      <c r="G5" s="150" t="s">
        <v>617</v>
      </c>
    </row>
    <row r="6" spans="1:7" s="22" customFormat="1" x14ac:dyDescent="0.4">
      <c r="A6" s="52" t="s">
        <v>1</v>
      </c>
      <c r="B6" s="52" t="s">
        <v>63</v>
      </c>
      <c r="C6" s="52" t="s">
        <v>26</v>
      </c>
      <c r="D6" s="89">
        <v>45432</v>
      </c>
      <c r="E6" s="89">
        <v>45572</v>
      </c>
      <c r="F6" s="68">
        <v>140000</v>
      </c>
      <c r="G6" s="90" t="s">
        <v>115</v>
      </c>
    </row>
    <row r="7" spans="1:7" s="22" customFormat="1" x14ac:dyDescent="0.4">
      <c r="A7" s="91" t="s">
        <v>1</v>
      </c>
      <c r="B7" s="91" t="s">
        <v>54</v>
      </c>
      <c r="C7" s="91" t="s">
        <v>58</v>
      </c>
      <c r="D7" s="92">
        <v>45432</v>
      </c>
      <c r="E7" s="92">
        <v>45580</v>
      </c>
      <c r="F7" s="69">
        <v>140000</v>
      </c>
      <c r="G7" s="93" t="s">
        <v>132</v>
      </c>
    </row>
    <row r="8" spans="1:7" s="22" customFormat="1" x14ac:dyDescent="0.4">
      <c r="A8" s="22" t="s">
        <v>116</v>
      </c>
      <c r="B8" s="146" t="s">
        <v>117</v>
      </c>
      <c r="C8" s="146" t="s">
        <v>58</v>
      </c>
      <c r="D8" s="152">
        <v>45433</v>
      </c>
      <c r="E8" s="152">
        <v>45586</v>
      </c>
      <c r="F8" s="68">
        <v>140000</v>
      </c>
      <c r="G8" s="87" t="s">
        <v>133</v>
      </c>
    </row>
    <row r="9" spans="1:7" s="22" customFormat="1" x14ac:dyDescent="0.4">
      <c r="A9" s="151" t="s">
        <v>129</v>
      </c>
      <c r="B9" s="151" t="s">
        <v>134</v>
      </c>
      <c r="C9" s="151" t="s">
        <v>58</v>
      </c>
      <c r="D9" s="173">
        <v>45425</v>
      </c>
      <c r="E9" s="173">
        <v>45567</v>
      </c>
      <c r="F9" s="149">
        <v>140000</v>
      </c>
      <c r="G9" s="187" t="s">
        <v>616</v>
      </c>
    </row>
    <row r="10" spans="1:7" s="22" customFormat="1" x14ac:dyDescent="0.4">
      <c r="A10" s="146" t="s">
        <v>2</v>
      </c>
      <c r="B10" s="146" t="s">
        <v>9</v>
      </c>
      <c r="C10" s="146" t="s">
        <v>26</v>
      </c>
      <c r="D10" s="152">
        <v>45425</v>
      </c>
      <c r="E10" s="152" t="s">
        <v>615</v>
      </c>
      <c r="F10" s="188">
        <v>140000</v>
      </c>
      <c r="G10" s="189" t="s">
        <v>28</v>
      </c>
    </row>
    <row r="11" spans="1:7" s="22" customFormat="1" x14ac:dyDescent="0.4">
      <c r="A11" s="151" t="s">
        <v>0</v>
      </c>
      <c r="B11" s="151" t="s">
        <v>0</v>
      </c>
      <c r="C11" s="151" t="s">
        <v>26</v>
      </c>
      <c r="D11" s="173">
        <v>45433</v>
      </c>
      <c r="E11" s="173">
        <v>45568</v>
      </c>
      <c r="F11" s="190">
        <v>140000</v>
      </c>
      <c r="G11" s="187" t="s">
        <v>244</v>
      </c>
    </row>
    <row r="12" spans="1:7" s="22" customFormat="1" x14ac:dyDescent="0.4">
      <c r="A12" s="52" t="s">
        <v>0</v>
      </c>
      <c r="B12" s="52" t="s">
        <v>0</v>
      </c>
      <c r="C12" s="52" t="s">
        <v>58</v>
      </c>
      <c r="D12" s="89">
        <v>45434</v>
      </c>
      <c r="E12" s="89">
        <v>45568</v>
      </c>
      <c r="F12" s="68">
        <v>140000</v>
      </c>
      <c r="G12" s="90" t="s">
        <v>7</v>
      </c>
    </row>
    <row r="13" spans="1:7" s="22" customFormat="1" ht="12.75" customHeight="1" thickBot="1" x14ac:dyDescent="0.45">
      <c r="A13" s="153" t="s">
        <v>23</v>
      </c>
      <c r="B13" s="153" t="s">
        <v>22</v>
      </c>
      <c r="C13" s="153" t="s">
        <v>58</v>
      </c>
      <c r="D13" s="154">
        <v>45432</v>
      </c>
      <c r="E13" s="154">
        <v>45568</v>
      </c>
      <c r="F13" s="155">
        <v>140000</v>
      </c>
      <c r="G13" s="156" t="s">
        <v>92</v>
      </c>
    </row>
    <row r="14" spans="1:7" s="22" customFormat="1" ht="12.75" customHeight="1" x14ac:dyDescent="0.4">
      <c r="D14" s="88"/>
      <c r="E14" s="88"/>
      <c r="F14" s="42"/>
      <c r="G14" s="87"/>
    </row>
    <row r="15" spans="1:7" s="22" customFormat="1" ht="12.6" thickBot="1" x14ac:dyDescent="0.45">
      <c r="A15" s="1" t="s">
        <v>59</v>
      </c>
      <c r="C15" s="1"/>
      <c r="D15" s="88"/>
      <c r="E15" s="88"/>
      <c r="F15" s="42"/>
      <c r="G15" s="87"/>
    </row>
    <row r="16" spans="1:7" s="43" customFormat="1" ht="24.6" x14ac:dyDescent="0.4">
      <c r="A16" s="77" t="s">
        <v>3</v>
      </c>
      <c r="B16" s="77" t="s">
        <v>55</v>
      </c>
      <c r="C16" s="77" t="s">
        <v>25</v>
      </c>
      <c r="D16" s="79" t="s">
        <v>4</v>
      </c>
      <c r="E16" s="79" t="s">
        <v>5</v>
      </c>
      <c r="F16" s="79" t="s">
        <v>57</v>
      </c>
      <c r="G16" s="114" t="s">
        <v>6</v>
      </c>
    </row>
    <row r="17" spans="1:7" s="34" customFormat="1" hidden="1" x14ac:dyDescent="0.4">
      <c r="A17" s="34" t="s">
        <v>31</v>
      </c>
      <c r="B17" s="108" t="s">
        <v>30</v>
      </c>
      <c r="C17" s="108" t="s">
        <v>32</v>
      </c>
      <c r="D17" s="110"/>
      <c r="E17" s="109"/>
      <c r="F17" s="112" t="s">
        <v>36</v>
      </c>
      <c r="G17" s="113" t="s">
        <v>37</v>
      </c>
    </row>
    <row r="18" spans="1:7" s="22" customFormat="1" x14ac:dyDescent="0.4">
      <c r="A18" s="52" t="s">
        <v>24</v>
      </c>
      <c r="B18" s="52" t="s">
        <v>27</v>
      </c>
      <c r="C18" s="52" t="s">
        <v>26</v>
      </c>
      <c r="D18" s="89">
        <v>45467</v>
      </c>
      <c r="E18" s="89" t="s">
        <v>615</v>
      </c>
      <c r="F18" s="68">
        <v>140000</v>
      </c>
      <c r="G18" s="94" t="s">
        <v>617</v>
      </c>
    </row>
    <row r="19" spans="1:7" s="22" customFormat="1" x14ac:dyDescent="0.4">
      <c r="A19" s="91" t="s">
        <v>1</v>
      </c>
      <c r="B19" s="91" t="s">
        <v>54</v>
      </c>
      <c r="C19" s="91" t="s">
        <v>26</v>
      </c>
      <c r="D19" s="92">
        <v>45432</v>
      </c>
      <c r="E19" s="92">
        <v>45572</v>
      </c>
      <c r="F19" s="69">
        <v>140000</v>
      </c>
      <c r="G19" s="93" t="s">
        <v>115</v>
      </c>
    </row>
    <row r="20" spans="1:7" s="22" customFormat="1" x14ac:dyDescent="0.4">
      <c r="A20" s="52" t="s">
        <v>1</v>
      </c>
      <c r="B20" s="52" t="s">
        <v>54</v>
      </c>
      <c r="C20" s="52" t="s">
        <v>58</v>
      </c>
      <c r="D20" s="89">
        <v>45432</v>
      </c>
      <c r="E20" s="89">
        <v>45581</v>
      </c>
      <c r="F20" s="68">
        <v>140000</v>
      </c>
      <c r="G20" s="90" t="s">
        <v>132</v>
      </c>
    </row>
    <row r="21" spans="1:7" s="22" customFormat="1" x14ac:dyDescent="0.4">
      <c r="A21" s="147" t="s">
        <v>116</v>
      </c>
      <c r="B21" s="147" t="s">
        <v>117</v>
      </c>
      <c r="C21" s="147" t="s">
        <v>58</v>
      </c>
      <c r="D21" s="148">
        <v>45433</v>
      </c>
      <c r="E21" s="148">
        <v>45586</v>
      </c>
      <c r="F21" s="149">
        <v>140000</v>
      </c>
      <c r="G21" s="150" t="s">
        <v>133</v>
      </c>
    </row>
    <row r="22" spans="1:7" s="22" customFormat="1" x14ac:dyDescent="0.4">
      <c r="A22" s="52" t="s">
        <v>129</v>
      </c>
      <c r="B22" s="52" t="s">
        <v>134</v>
      </c>
      <c r="C22" s="52" t="s">
        <v>58</v>
      </c>
      <c r="D22" s="89">
        <v>45425</v>
      </c>
      <c r="E22" s="89">
        <v>45572</v>
      </c>
      <c r="F22" s="68">
        <v>140000</v>
      </c>
      <c r="G22" s="90" t="s">
        <v>135</v>
      </c>
    </row>
    <row r="23" spans="1:7" s="22" customFormat="1" x14ac:dyDescent="0.4">
      <c r="A23" s="151" t="s">
        <v>2</v>
      </c>
      <c r="B23" s="151" t="s">
        <v>9</v>
      </c>
      <c r="C23" s="151" t="s">
        <v>26</v>
      </c>
      <c r="D23" s="173">
        <v>45425</v>
      </c>
      <c r="E23" s="173" t="s">
        <v>615</v>
      </c>
      <c r="F23" s="190">
        <v>140000</v>
      </c>
      <c r="G23" s="187" t="s">
        <v>28</v>
      </c>
    </row>
    <row r="24" spans="1:7" s="22" customFormat="1" x14ac:dyDescent="0.4">
      <c r="A24" s="52" t="s">
        <v>0</v>
      </c>
      <c r="B24" s="52" t="s">
        <v>0</v>
      </c>
      <c r="C24" s="52" t="s">
        <v>26</v>
      </c>
      <c r="D24" s="89">
        <v>45433</v>
      </c>
      <c r="E24" s="89">
        <v>45579</v>
      </c>
      <c r="F24" s="68">
        <v>140000</v>
      </c>
      <c r="G24" s="90" t="s">
        <v>244</v>
      </c>
    </row>
    <row r="25" spans="1:7" s="22" customFormat="1" x14ac:dyDescent="0.4">
      <c r="A25" s="151" t="s">
        <v>0</v>
      </c>
      <c r="B25" s="151" t="s">
        <v>0</v>
      </c>
      <c r="C25" s="151" t="s">
        <v>58</v>
      </c>
      <c r="D25" s="173">
        <v>45434</v>
      </c>
      <c r="E25" s="173">
        <v>45580</v>
      </c>
      <c r="F25" s="190">
        <v>140000</v>
      </c>
      <c r="G25" s="187" t="s">
        <v>7</v>
      </c>
    </row>
    <row r="26" spans="1:7" s="22" customFormat="1" ht="12.75" customHeight="1" thickBot="1" x14ac:dyDescent="0.45">
      <c r="A26" s="191" t="s">
        <v>23</v>
      </c>
      <c r="B26" s="191" t="s">
        <v>22</v>
      </c>
      <c r="C26" s="191" t="s">
        <v>58</v>
      </c>
      <c r="D26" s="192">
        <v>45432</v>
      </c>
      <c r="E26" s="192">
        <v>45575</v>
      </c>
      <c r="F26" s="193">
        <v>140000</v>
      </c>
      <c r="G26" s="194" t="s">
        <v>92</v>
      </c>
    </row>
    <row r="27" spans="1:7" s="22" customFormat="1" ht="12.75" customHeight="1" x14ac:dyDescent="0.4">
      <c r="D27" s="88"/>
      <c r="E27" s="88"/>
      <c r="F27" s="42"/>
      <c r="G27" s="87"/>
    </row>
    <row r="28" spans="1:7" s="22" customFormat="1" ht="12.6" thickBot="1" x14ac:dyDescent="0.45">
      <c r="A28" s="1" t="s">
        <v>60</v>
      </c>
      <c r="C28" s="1"/>
      <c r="D28" s="88"/>
      <c r="E28" s="88"/>
      <c r="F28" s="42"/>
      <c r="G28" s="87"/>
    </row>
    <row r="29" spans="1:7" s="43" customFormat="1" ht="24.6" x14ac:dyDescent="0.4">
      <c r="A29" s="77" t="s">
        <v>3</v>
      </c>
      <c r="B29" s="77" t="s">
        <v>55</v>
      </c>
      <c r="C29" s="77" t="s">
        <v>25</v>
      </c>
      <c r="D29" s="79" t="s">
        <v>4</v>
      </c>
      <c r="E29" s="79" t="s">
        <v>5</v>
      </c>
      <c r="F29" s="79" t="s">
        <v>57</v>
      </c>
      <c r="G29" s="114" t="s">
        <v>6</v>
      </c>
    </row>
    <row r="30" spans="1:7" s="34" customFormat="1" hidden="1" x14ac:dyDescent="0.4">
      <c r="A30" s="34" t="s">
        <v>31</v>
      </c>
      <c r="B30" s="108" t="s">
        <v>30</v>
      </c>
      <c r="C30" s="108" t="s">
        <v>32</v>
      </c>
      <c r="D30" s="110"/>
      <c r="E30" s="110"/>
      <c r="F30" s="112" t="s">
        <v>36</v>
      </c>
      <c r="G30" s="113" t="s">
        <v>37</v>
      </c>
    </row>
    <row r="31" spans="1:7" s="22" customFormat="1" x14ac:dyDescent="0.4">
      <c r="A31" s="52" t="s">
        <v>24</v>
      </c>
      <c r="B31" s="52" t="s">
        <v>27</v>
      </c>
      <c r="C31" s="52" t="s">
        <v>26</v>
      </c>
      <c r="D31" s="89">
        <v>45467</v>
      </c>
      <c r="E31" s="89" t="s">
        <v>615</v>
      </c>
      <c r="F31" s="68">
        <v>140000</v>
      </c>
      <c r="G31" s="94" t="s">
        <v>617</v>
      </c>
    </row>
    <row r="32" spans="1:7" s="22" customFormat="1" x14ac:dyDescent="0.4">
      <c r="A32" s="91" t="s">
        <v>1</v>
      </c>
      <c r="B32" s="91" t="s">
        <v>54</v>
      </c>
      <c r="C32" s="91" t="s">
        <v>26</v>
      </c>
      <c r="D32" s="92">
        <v>45432</v>
      </c>
      <c r="E32" s="92">
        <v>45572</v>
      </c>
      <c r="F32" s="69">
        <v>140000</v>
      </c>
      <c r="G32" s="93" t="s">
        <v>115</v>
      </c>
    </row>
    <row r="33" spans="1:7" s="22" customFormat="1" x14ac:dyDescent="0.4">
      <c r="A33" s="52" t="s">
        <v>1</v>
      </c>
      <c r="B33" s="52" t="s">
        <v>54</v>
      </c>
      <c r="C33" s="52" t="s">
        <v>58</v>
      </c>
      <c r="D33" s="89">
        <v>45432</v>
      </c>
      <c r="E33" s="89">
        <v>45582</v>
      </c>
      <c r="F33" s="68">
        <v>140000</v>
      </c>
      <c r="G33" s="90" t="s">
        <v>132</v>
      </c>
    </row>
    <row r="34" spans="1:7" s="22" customFormat="1" x14ac:dyDescent="0.4">
      <c r="A34" s="147" t="s">
        <v>116</v>
      </c>
      <c r="B34" s="147" t="s">
        <v>117</v>
      </c>
      <c r="C34" s="147" t="s">
        <v>58</v>
      </c>
      <c r="D34" s="148">
        <v>45433</v>
      </c>
      <c r="E34" s="148">
        <v>45587</v>
      </c>
      <c r="F34" s="149">
        <v>140000</v>
      </c>
      <c r="G34" s="150" t="s">
        <v>133</v>
      </c>
    </row>
    <row r="35" spans="1:7" s="22" customFormat="1" x14ac:dyDescent="0.4">
      <c r="A35" s="52" t="s">
        <v>129</v>
      </c>
      <c r="B35" s="52" t="s">
        <v>134</v>
      </c>
      <c r="C35" s="52" t="s">
        <v>58</v>
      </c>
      <c r="D35" s="89">
        <v>45425</v>
      </c>
      <c r="E35" s="89">
        <v>45572</v>
      </c>
      <c r="F35" s="68">
        <v>140000</v>
      </c>
      <c r="G35" s="90" t="s">
        <v>135</v>
      </c>
    </row>
    <row r="36" spans="1:7" s="22" customFormat="1" x14ac:dyDescent="0.4">
      <c r="A36" s="91" t="s">
        <v>2</v>
      </c>
      <c r="B36" s="91" t="s">
        <v>9</v>
      </c>
      <c r="C36" s="91" t="s">
        <v>26</v>
      </c>
      <c r="D36" s="92">
        <v>45425</v>
      </c>
      <c r="E36" s="92" t="s">
        <v>615</v>
      </c>
      <c r="F36" s="69">
        <v>140000</v>
      </c>
      <c r="G36" s="93" t="s">
        <v>28</v>
      </c>
    </row>
    <row r="37" spans="1:7" s="22" customFormat="1" x14ac:dyDescent="0.4">
      <c r="A37" s="52" t="s">
        <v>0</v>
      </c>
      <c r="B37" s="52" t="s">
        <v>0</v>
      </c>
      <c r="C37" s="52" t="s">
        <v>26</v>
      </c>
      <c r="D37" s="89">
        <v>45433</v>
      </c>
      <c r="E37" s="89">
        <v>45587</v>
      </c>
      <c r="F37" s="68">
        <v>140000</v>
      </c>
      <c r="G37" s="90" t="s">
        <v>244</v>
      </c>
    </row>
    <row r="38" spans="1:7" s="22" customFormat="1" x14ac:dyDescent="0.4">
      <c r="A38" s="91" t="s">
        <v>0</v>
      </c>
      <c r="B38" s="91" t="s">
        <v>0</v>
      </c>
      <c r="C38" s="91" t="s">
        <v>58</v>
      </c>
      <c r="D38" s="92">
        <v>45434</v>
      </c>
      <c r="E38" s="92">
        <v>45587</v>
      </c>
      <c r="F38" s="69">
        <v>140000</v>
      </c>
      <c r="G38" s="93" t="s">
        <v>7</v>
      </c>
    </row>
    <row r="39" spans="1:7" s="22" customFormat="1" ht="12.75" customHeight="1" thickBot="1" x14ac:dyDescent="0.45">
      <c r="A39" s="191" t="s">
        <v>23</v>
      </c>
      <c r="B39" s="191" t="s">
        <v>22</v>
      </c>
      <c r="C39" s="191" t="s">
        <v>58</v>
      </c>
      <c r="D39" s="192">
        <v>45432</v>
      </c>
      <c r="E39" s="192">
        <v>45582</v>
      </c>
      <c r="F39" s="193">
        <v>140000</v>
      </c>
      <c r="G39" s="194" t="s">
        <v>92</v>
      </c>
    </row>
    <row r="40" spans="1:7" s="22" customFormat="1" ht="12.75" customHeight="1" x14ac:dyDescent="0.4">
      <c r="A40" s="52"/>
      <c r="B40" s="52"/>
      <c r="C40" s="52"/>
      <c r="D40" s="89"/>
      <c r="E40" s="89"/>
      <c r="F40" s="68"/>
      <c r="G40" s="90"/>
    </row>
    <row r="41" spans="1:7" ht="15" customHeight="1" x14ac:dyDescent="0.4">
      <c r="A41" s="1" t="s">
        <v>192</v>
      </c>
      <c r="C41" s="1"/>
      <c r="D41" s="3"/>
      <c r="E41" s="1"/>
      <c r="F41" s="1"/>
      <c r="G41" s="1"/>
    </row>
    <row r="42" spans="1:7" s="22" customFormat="1" ht="12.75" customHeight="1" x14ac:dyDescent="0.4">
      <c r="D42" s="88"/>
      <c r="E42" s="88"/>
      <c r="F42" s="42"/>
      <c r="G42" s="87"/>
    </row>
    <row r="43" spans="1:7" s="22" customFormat="1" ht="12.6" thickBot="1" x14ac:dyDescent="0.45">
      <c r="A43" s="1" t="s">
        <v>61</v>
      </c>
      <c r="C43" s="1"/>
      <c r="D43" s="88"/>
      <c r="E43" s="88"/>
      <c r="F43" s="42"/>
      <c r="G43" s="87"/>
    </row>
    <row r="44" spans="1:7" s="43" customFormat="1" ht="24.6" x14ac:dyDescent="0.4">
      <c r="A44" s="77" t="s">
        <v>3</v>
      </c>
      <c r="B44" s="77" t="s">
        <v>55</v>
      </c>
      <c r="C44" s="77" t="s">
        <v>25</v>
      </c>
      <c r="D44" s="79" t="s">
        <v>4</v>
      </c>
      <c r="E44" s="79" t="s">
        <v>5</v>
      </c>
      <c r="F44" s="79" t="s">
        <v>57</v>
      </c>
      <c r="G44" s="114" t="s">
        <v>6</v>
      </c>
    </row>
    <row r="45" spans="1:7" s="34" customFormat="1" hidden="1" x14ac:dyDescent="0.4">
      <c r="A45" s="34" t="s">
        <v>31</v>
      </c>
      <c r="B45" s="108" t="s">
        <v>30</v>
      </c>
      <c r="C45" s="108" t="s">
        <v>32</v>
      </c>
      <c r="D45" s="110"/>
      <c r="E45" s="110"/>
      <c r="F45" s="112" t="s">
        <v>36</v>
      </c>
      <c r="G45" s="113" t="s">
        <v>37</v>
      </c>
    </row>
    <row r="46" spans="1:7" s="22" customFormat="1" x14ac:dyDescent="0.4">
      <c r="A46" s="52" t="s">
        <v>24</v>
      </c>
      <c r="B46" s="52" t="s">
        <v>27</v>
      </c>
      <c r="C46" s="52" t="s">
        <v>26</v>
      </c>
      <c r="D46" s="308">
        <v>45467</v>
      </c>
      <c r="E46" s="308" t="s">
        <v>615</v>
      </c>
      <c r="F46" s="309">
        <v>140000</v>
      </c>
      <c r="G46" s="310" t="s">
        <v>617</v>
      </c>
    </row>
    <row r="47" spans="1:7" s="22" customFormat="1" x14ac:dyDescent="0.4">
      <c r="A47" s="91" t="s">
        <v>1</v>
      </c>
      <c r="B47" s="91" t="s">
        <v>54</v>
      </c>
      <c r="C47" s="91" t="s">
        <v>26</v>
      </c>
      <c r="D47" s="92">
        <v>45432</v>
      </c>
      <c r="E47" s="92">
        <v>45574</v>
      </c>
      <c r="F47" s="69">
        <v>140000</v>
      </c>
      <c r="G47" s="93" t="s">
        <v>115</v>
      </c>
    </row>
    <row r="48" spans="1:7" s="22" customFormat="1" x14ac:dyDescent="0.4">
      <c r="A48" s="52" t="s">
        <v>1</v>
      </c>
      <c r="B48" s="52" t="s">
        <v>54</v>
      </c>
      <c r="C48" s="52" t="s">
        <v>58</v>
      </c>
      <c r="D48" s="89">
        <v>45432</v>
      </c>
      <c r="E48" s="89">
        <v>45582</v>
      </c>
      <c r="F48" s="68">
        <v>140000</v>
      </c>
      <c r="G48" s="90" t="s">
        <v>132</v>
      </c>
    </row>
    <row r="49" spans="1:7" s="22" customFormat="1" x14ac:dyDescent="0.4">
      <c r="A49" s="147" t="s">
        <v>116</v>
      </c>
      <c r="B49" s="147" t="s">
        <v>117</v>
      </c>
      <c r="C49" s="147" t="s">
        <v>58</v>
      </c>
      <c r="D49" s="148">
        <v>45433</v>
      </c>
      <c r="E49" s="148">
        <v>45587</v>
      </c>
      <c r="F49" s="149">
        <v>140000</v>
      </c>
      <c r="G49" s="150" t="s">
        <v>133</v>
      </c>
    </row>
    <row r="50" spans="1:7" s="22" customFormat="1" x14ac:dyDescent="0.4">
      <c r="A50" s="52" t="s">
        <v>129</v>
      </c>
      <c r="B50" s="52" t="s">
        <v>134</v>
      </c>
      <c r="C50" s="52" t="s">
        <v>58</v>
      </c>
      <c r="D50" s="89">
        <v>45425</v>
      </c>
      <c r="E50" s="89">
        <v>45573</v>
      </c>
      <c r="F50" s="68">
        <v>140000</v>
      </c>
      <c r="G50" s="90" t="s">
        <v>135</v>
      </c>
    </row>
    <row r="51" spans="1:7" s="22" customFormat="1" x14ac:dyDescent="0.4">
      <c r="A51" s="151" t="s">
        <v>2</v>
      </c>
      <c r="B51" s="151" t="s">
        <v>9</v>
      </c>
      <c r="C51" s="151" t="s">
        <v>26</v>
      </c>
      <c r="D51" s="173">
        <v>45425</v>
      </c>
      <c r="E51" s="173" t="s">
        <v>615</v>
      </c>
      <c r="F51" s="190">
        <v>140000</v>
      </c>
      <c r="G51" s="187" t="s">
        <v>28</v>
      </c>
    </row>
    <row r="52" spans="1:7" s="22" customFormat="1" x14ac:dyDescent="0.4">
      <c r="A52" s="146" t="s">
        <v>0</v>
      </c>
      <c r="B52" s="146" t="s">
        <v>0</v>
      </c>
      <c r="C52" s="146" t="s">
        <v>26</v>
      </c>
      <c r="D52" s="152">
        <v>45433</v>
      </c>
      <c r="E52" s="89">
        <v>45593</v>
      </c>
      <c r="F52" s="188">
        <v>140000</v>
      </c>
      <c r="G52" s="189" t="s">
        <v>244</v>
      </c>
    </row>
    <row r="53" spans="1:7" s="22" customFormat="1" x14ac:dyDescent="0.4">
      <c r="A53" s="151" t="s">
        <v>0</v>
      </c>
      <c r="B53" s="151" t="s">
        <v>0</v>
      </c>
      <c r="C53" s="151" t="s">
        <v>58</v>
      </c>
      <c r="D53" s="173">
        <v>45441</v>
      </c>
      <c r="E53" s="173">
        <v>45593</v>
      </c>
      <c r="F53" s="190">
        <v>140000</v>
      </c>
      <c r="G53" s="187" t="s">
        <v>7</v>
      </c>
    </row>
    <row r="54" spans="1:7" s="22" customFormat="1" ht="12.75" customHeight="1" thickBot="1" x14ac:dyDescent="0.45">
      <c r="A54" s="184" t="s">
        <v>23</v>
      </c>
      <c r="B54" s="184" t="s">
        <v>22</v>
      </c>
      <c r="C54" s="184" t="s">
        <v>58</v>
      </c>
      <c r="D54" s="185">
        <v>45432</v>
      </c>
      <c r="E54" s="185">
        <v>45590</v>
      </c>
      <c r="F54" s="186">
        <v>140000</v>
      </c>
      <c r="G54" s="195" t="s">
        <v>92</v>
      </c>
    </row>
    <row r="55" spans="1:7" s="22" customFormat="1" ht="12.75" customHeight="1" x14ac:dyDescent="0.4">
      <c r="D55" s="88"/>
      <c r="E55" s="88"/>
      <c r="F55" s="42"/>
      <c r="G55" s="87"/>
    </row>
    <row r="56" spans="1:7" ht="15" customHeight="1" x14ac:dyDescent="0.4">
      <c r="A56" s="1"/>
      <c r="C56" s="1"/>
      <c r="D56" s="3"/>
      <c r="E56" s="1"/>
      <c r="F56" s="1"/>
      <c r="G56" s="1"/>
    </row>
    <row r="57" spans="1:7" ht="15" customHeight="1" x14ac:dyDescent="0.4">
      <c r="A57" s="1"/>
      <c r="C57" s="1"/>
      <c r="D57" s="3"/>
      <c r="E57" s="1"/>
      <c r="F57" s="1"/>
      <c r="G57" s="1"/>
    </row>
  </sheetData>
  <phoneticPr fontId="0" type="noConversion"/>
  <pageMargins left="0.5" right="0.5" top="0.5" bottom="0.5" header="0.3" footer="0.3"/>
  <pageSetup scale="93" fitToHeight="0" orientation="landscape" r:id="rId1"/>
  <headerFooter alignWithMargins="0"/>
  <rowBreaks count="2" manualBreakCount="2">
    <brk id="40" max="6" man="1"/>
    <brk id="5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7AF89-3817-4B12-96D1-FB82FEC5BC3F}">
  <sheetPr>
    <pageSetUpPr fitToPage="1"/>
  </sheetPr>
  <dimension ref="A1:F74"/>
  <sheetViews>
    <sheetView zoomScaleNormal="100" workbookViewId="0">
      <selection sqref="A1:D1"/>
    </sheetView>
  </sheetViews>
  <sheetFormatPr defaultColWidth="9.1640625" defaultRowHeight="12.3" x14ac:dyDescent="0.4"/>
  <cols>
    <col min="1" max="1" width="12.38671875" style="22" customWidth="1"/>
    <col min="2" max="2" width="24" style="22" bestFit="1" customWidth="1"/>
    <col min="3" max="3" width="21.83203125" style="22" customWidth="1"/>
    <col min="4" max="4" width="13.44140625" style="22" bestFit="1" customWidth="1"/>
    <col min="5" max="16384" width="9.1640625" style="44"/>
  </cols>
  <sheetData>
    <row r="1" spans="1:6" ht="30" customHeight="1" x14ac:dyDescent="0.4">
      <c r="A1" s="401" t="s">
        <v>555</v>
      </c>
      <c r="B1" s="401"/>
      <c r="C1" s="401"/>
      <c r="D1" s="401"/>
    </row>
    <row r="3" spans="1:6" ht="12.6" thickBot="1" x14ac:dyDescent="0.45">
      <c r="A3" s="1" t="s">
        <v>127</v>
      </c>
      <c r="B3" s="1"/>
      <c r="C3" s="1"/>
      <c r="D3" s="88"/>
    </row>
    <row r="4" spans="1:6" s="214" customFormat="1" x14ac:dyDescent="0.4">
      <c r="A4" s="77" t="s">
        <v>47</v>
      </c>
      <c r="B4" s="77" t="s">
        <v>48</v>
      </c>
      <c r="C4" s="77" t="s">
        <v>49</v>
      </c>
      <c r="D4" s="79" t="s">
        <v>4</v>
      </c>
      <c r="E4" s="79"/>
      <c r="F4" s="79"/>
    </row>
    <row r="5" spans="1:6" s="139" customFormat="1" ht="0.75" customHeight="1" x14ac:dyDescent="0.4">
      <c r="A5" s="34" t="s">
        <v>30</v>
      </c>
      <c r="B5" s="34" t="s">
        <v>31</v>
      </c>
      <c r="C5" s="34" t="s">
        <v>32</v>
      </c>
      <c r="D5" s="174" t="s">
        <v>34</v>
      </c>
      <c r="E5" s="139" t="s">
        <v>35</v>
      </c>
      <c r="F5" s="139" t="s">
        <v>36</v>
      </c>
    </row>
    <row r="6" spans="1:6" x14ac:dyDescent="0.4">
      <c r="A6" s="172" t="s">
        <v>509</v>
      </c>
      <c r="B6" s="172" t="s">
        <v>510</v>
      </c>
      <c r="C6" s="22" t="s">
        <v>511</v>
      </c>
      <c r="D6" s="88">
        <v>45455</v>
      </c>
      <c r="E6"/>
      <c r="F6"/>
    </row>
    <row r="7" spans="1:6" x14ac:dyDescent="0.4">
      <c r="A7" s="22" t="s">
        <v>512</v>
      </c>
      <c r="B7" s="22" t="s">
        <v>513</v>
      </c>
      <c r="C7" s="22" t="s">
        <v>514</v>
      </c>
      <c r="D7" s="88">
        <v>45443</v>
      </c>
      <c r="E7"/>
      <c r="F7"/>
    </row>
    <row r="8" spans="1:6" x14ac:dyDescent="0.4">
      <c r="A8" s="216" t="s">
        <v>515</v>
      </c>
      <c r="B8" s="216" t="s">
        <v>516</v>
      </c>
      <c r="C8" t="s">
        <v>517</v>
      </c>
      <c r="D8" s="215">
        <v>45414</v>
      </c>
      <c r="E8"/>
      <c r="F8"/>
    </row>
    <row r="9" spans="1:6" x14ac:dyDescent="0.4">
      <c r="A9" s="172" t="s">
        <v>518</v>
      </c>
      <c r="B9" s="172" t="s">
        <v>519</v>
      </c>
      <c r="C9" s="22" t="s">
        <v>520</v>
      </c>
      <c r="D9" s="88">
        <v>45467</v>
      </c>
      <c r="E9"/>
      <c r="F9"/>
    </row>
    <row r="10" spans="1:6" x14ac:dyDescent="0.4">
      <c r="A10" s="216" t="s">
        <v>521</v>
      </c>
      <c r="B10" s="216" t="s">
        <v>522</v>
      </c>
      <c r="C10" t="s">
        <v>523</v>
      </c>
      <c r="D10" s="215">
        <v>45442</v>
      </c>
      <c r="E10"/>
      <c r="F10"/>
    </row>
    <row r="11" spans="1:6" x14ac:dyDescent="0.4">
      <c r="D11" s="88"/>
    </row>
    <row r="12" spans="1:6" ht="12.6" thickBot="1" x14ac:dyDescent="0.45">
      <c r="A12" s="1" t="s">
        <v>109</v>
      </c>
      <c r="B12" s="1"/>
      <c r="C12" s="1"/>
      <c r="D12" s="88"/>
    </row>
    <row r="13" spans="1:6" ht="12.55" customHeight="1" x14ac:dyDescent="0.4">
      <c r="A13" s="77" t="s">
        <v>47</v>
      </c>
      <c r="B13" s="77" t="s">
        <v>48</v>
      </c>
      <c r="C13" s="77" t="s">
        <v>49</v>
      </c>
      <c r="D13" s="79" t="s">
        <v>4</v>
      </c>
      <c r="E13" s="79"/>
      <c r="F13" s="79"/>
    </row>
    <row r="14" spans="1:6" ht="12" hidden="1" customHeight="1" x14ac:dyDescent="0.4">
      <c r="A14" s="34" t="s">
        <v>30</v>
      </c>
      <c r="B14" s="34" t="s">
        <v>31</v>
      </c>
      <c r="C14" s="34" t="s">
        <v>32</v>
      </c>
      <c r="D14" s="174" t="s">
        <v>34</v>
      </c>
      <c r="E14" s="139" t="s">
        <v>35</v>
      </c>
      <c r="F14" s="139" t="s">
        <v>36</v>
      </c>
    </row>
    <row r="15" spans="1:6" x14ac:dyDescent="0.4">
      <c r="A15" t="s">
        <v>524</v>
      </c>
      <c r="B15" t="s">
        <v>525</v>
      </c>
      <c r="C15" t="s">
        <v>526</v>
      </c>
      <c r="D15" s="215">
        <v>45467</v>
      </c>
      <c r="E15"/>
      <c r="F15"/>
    </row>
    <row r="16" spans="1:6" x14ac:dyDescent="0.4">
      <c r="A16" s="22" t="s">
        <v>512</v>
      </c>
      <c r="B16" s="22" t="s">
        <v>513</v>
      </c>
      <c r="C16" s="22" t="s">
        <v>514</v>
      </c>
      <c r="D16" s="88">
        <v>45443</v>
      </c>
      <c r="E16"/>
      <c r="F16"/>
    </row>
    <row r="17" spans="1:6" x14ac:dyDescent="0.4">
      <c r="A17" t="s">
        <v>245</v>
      </c>
      <c r="B17" t="s">
        <v>527</v>
      </c>
      <c r="C17" t="s">
        <v>528</v>
      </c>
      <c r="D17" s="215">
        <v>45457</v>
      </c>
      <c r="E17"/>
      <c r="F17"/>
    </row>
    <row r="18" spans="1:6" x14ac:dyDescent="0.4">
      <c r="A18" s="22" t="s">
        <v>529</v>
      </c>
      <c r="B18" s="22" t="s">
        <v>530</v>
      </c>
      <c r="C18" s="22" t="s">
        <v>531</v>
      </c>
      <c r="D18" s="88">
        <v>45406</v>
      </c>
      <c r="E18"/>
      <c r="F18"/>
    </row>
    <row r="19" spans="1:6" x14ac:dyDescent="0.4">
      <c r="A19" s="22" t="s">
        <v>529</v>
      </c>
      <c r="B19" s="22" t="s">
        <v>532</v>
      </c>
      <c r="C19" s="22" t="s">
        <v>531</v>
      </c>
      <c r="D19" s="88">
        <v>45433</v>
      </c>
      <c r="E19"/>
      <c r="F19"/>
    </row>
    <row r="20" spans="1:6" x14ac:dyDescent="0.4">
      <c r="A20" s="22" t="s">
        <v>533</v>
      </c>
      <c r="B20" s="22" t="s">
        <v>534</v>
      </c>
      <c r="C20" s="332" t="s">
        <v>535</v>
      </c>
      <c r="D20" s="88">
        <v>45070</v>
      </c>
      <c r="E20"/>
      <c r="F20"/>
    </row>
    <row r="21" spans="1:6" x14ac:dyDescent="0.4">
      <c r="A21" t="s">
        <v>536</v>
      </c>
      <c r="B21" t="s">
        <v>537</v>
      </c>
      <c r="C21" t="s">
        <v>538</v>
      </c>
      <c r="D21" s="215">
        <v>45406</v>
      </c>
      <c r="E21"/>
      <c r="F21"/>
    </row>
    <row r="22" spans="1:6" x14ac:dyDescent="0.4">
      <c r="D22" s="88"/>
    </row>
    <row r="23" spans="1:6" ht="12.6" thickBot="1" x14ac:dyDescent="0.45">
      <c r="A23" s="1" t="s">
        <v>247</v>
      </c>
      <c r="B23" s="1"/>
      <c r="C23" s="1"/>
      <c r="D23" s="88"/>
    </row>
    <row r="24" spans="1:6" x14ac:dyDescent="0.4">
      <c r="A24" s="77" t="s">
        <v>47</v>
      </c>
      <c r="B24" s="77" t="s">
        <v>48</v>
      </c>
      <c r="C24" s="77" t="s">
        <v>49</v>
      </c>
      <c r="D24" s="79" t="s">
        <v>4</v>
      </c>
      <c r="E24" s="79"/>
      <c r="F24" s="79"/>
    </row>
    <row r="25" spans="1:6" hidden="1" x14ac:dyDescent="0.4">
      <c r="A25" s="34" t="s">
        <v>30</v>
      </c>
      <c r="B25" s="34" t="s">
        <v>31</v>
      </c>
      <c r="C25" s="34" t="s">
        <v>32</v>
      </c>
      <c r="D25" s="171" t="s">
        <v>34</v>
      </c>
      <c r="E25" s="139" t="s">
        <v>35</v>
      </c>
      <c r="F25" s="139" t="s">
        <v>36</v>
      </c>
    </row>
    <row r="26" spans="1:6" x14ac:dyDescent="0.4">
      <c r="A26" t="s">
        <v>539</v>
      </c>
      <c r="B26" t="s">
        <v>540</v>
      </c>
      <c r="C26" t="s">
        <v>541</v>
      </c>
      <c r="D26" s="215">
        <v>45443</v>
      </c>
      <c r="E26"/>
      <c r="F26"/>
    </row>
    <row r="27" spans="1:6" x14ac:dyDescent="0.4">
      <c r="A27" s="22" t="s">
        <v>542</v>
      </c>
      <c r="B27" s="22" t="s">
        <v>513</v>
      </c>
      <c r="C27" s="22" t="s">
        <v>514</v>
      </c>
      <c r="D27" s="88">
        <v>45443</v>
      </c>
      <c r="E27"/>
      <c r="F27"/>
    </row>
    <row r="28" spans="1:6" x14ac:dyDescent="0.4">
      <c r="A28" s="22" t="s">
        <v>246</v>
      </c>
      <c r="B28" s="22" t="s">
        <v>543</v>
      </c>
      <c r="C28" s="22" t="s">
        <v>544</v>
      </c>
      <c r="D28" s="88">
        <v>45455</v>
      </c>
      <c r="E28"/>
      <c r="F28"/>
    </row>
    <row r="29" spans="1:6" x14ac:dyDescent="0.4">
      <c r="A29" t="s">
        <v>245</v>
      </c>
      <c r="B29" t="s">
        <v>545</v>
      </c>
      <c r="C29" t="s">
        <v>528</v>
      </c>
      <c r="D29" s="215">
        <v>45407</v>
      </c>
      <c r="E29"/>
      <c r="F29"/>
    </row>
    <row r="30" spans="1:6" x14ac:dyDescent="0.4">
      <c r="A30" s="360" t="s">
        <v>546</v>
      </c>
      <c r="B30" s="360" t="s">
        <v>547</v>
      </c>
      <c r="C30" s="360" t="s">
        <v>548</v>
      </c>
      <c r="D30" s="361">
        <v>45443</v>
      </c>
      <c r="E30" s="360"/>
      <c r="F30" s="360"/>
    </row>
    <row r="31" spans="1:6" ht="12.55" hidden="1" customHeight="1" x14ac:dyDescent="0.4">
      <c r="A31" s="22" t="s">
        <v>549</v>
      </c>
      <c r="B31" s="22" t="s">
        <v>550</v>
      </c>
      <c r="C31" s="22" t="s">
        <v>551</v>
      </c>
      <c r="D31" s="88">
        <v>45057</v>
      </c>
      <c r="E31"/>
      <c r="F31"/>
    </row>
    <row r="32" spans="1:6" x14ac:dyDescent="0.4">
      <c r="A32" s="22" t="s">
        <v>552</v>
      </c>
      <c r="B32" s="22" t="s">
        <v>553</v>
      </c>
      <c r="C32" s="22" t="s">
        <v>554</v>
      </c>
      <c r="D32" s="88">
        <v>45085</v>
      </c>
      <c r="E32"/>
      <c r="F32"/>
    </row>
    <row r="34" spans="1:6" s="139" customFormat="1" x14ac:dyDescent="0.4">
      <c r="A34"/>
      <c r="B34"/>
      <c r="C34"/>
      <c r="D34" s="215"/>
      <c r="E34" s="44"/>
      <c r="F34" s="44"/>
    </row>
    <row r="35" spans="1:6" x14ac:dyDescent="0.4">
      <c r="A35" s="1"/>
      <c r="B35" s="1"/>
      <c r="C35" s="1"/>
      <c r="D35" s="88"/>
    </row>
    <row r="36" spans="1:6" x14ac:dyDescent="0.4">
      <c r="A36" s="333"/>
      <c r="B36" s="333"/>
      <c r="C36" s="333"/>
      <c r="D36" s="327"/>
      <c r="E36" s="327"/>
      <c r="F36" s="327"/>
    </row>
    <row r="37" spans="1:6" x14ac:dyDescent="0.4">
      <c r="A37" s="34"/>
      <c r="B37" s="34"/>
      <c r="C37" s="34"/>
      <c r="D37" s="171"/>
      <c r="E37" s="139"/>
      <c r="F37" s="139"/>
    </row>
    <row r="38" spans="1:6" x14ac:dyDescent="0.4">
      <c r="A38"/>
      <c r="B38"/>
      <c r="C38"/>
      <c r="D38" s="215"/>
      <c r="E38"/>
      <c r="F38"/>
    </row>
    <row r="39" spans="1:6" x14ac:dyDescent="0.4">
      <c r="D39" s="88"/>
      <c r="E39"/>
      <c r="F39"/>
    </row>
    <row r="40" spans="1:6" x14ac:dyDescent="0.4">
      <c r="A40"/>
      <c r="B40"/>
      <c r="C40"/>
      <c r="D40" s="215"/>
      <c r="E40"/>
      <c r="F40"/>
    </row>
    <row r="41" spans="1:6" x14ac:dyDescent="0.4">
      <c r="A41"/>
      <c r="B41"/>
      <c r="C41"/>
      <c r="D41" s="215"/>
      <c r="E41"/>
      <c r="F41"/>
    </row>
    <row r="42" spans="1:6" x14ac:dyDescent="0.4">
      <c r="A42"/>
      <c r="B42"/>
      <c r="D42" s="215"/>
      <c r="E42"/>
      <c r="F42"/>
    </row>
    <row r="43" spans="1:6" x14ac:dyDescent="0.4">
      <c r="A43"/>
      <c r="B43"/>
      <c r="C43"/>
      <c r="D43" s="215"/>
      <c r="E43"/>
      <c r="F43"/>
    </row>
    <row r="44" spans="1:6" x14ac:dyDescent="0.4">
      <c r="D44" s="88"/>
      <c r="E44"/>
      <c r="F44"/>
    </row>
    <row r="45" spans="1:6" x14ac:dyDescent="0.4">
      <c r="A45"/>
      <c r="B45"/>
      <c r="D45" s="215"/>
      <c r="E45"/>
      <c r="F45"/>
    </row>
    <row r="49" ht="0.75" customHeight="1" x14ac:dyDescent="0.4"/>
    <row r="50" ht="12" customHeight="1" x14ac:dyDescent="0.4"/>
    <row r="59" ht="12.55" hidden="1" customHeight="1" x14ac:dyDescent="0.4"/>
    <row r="74" ht="12.55" hidden="1" customHeight="1" x14ac:dyDescent="0.4"/>
  </sheetData>
  <mergeCells count="1">
    <mergeCell ref="A1:D1"/>
  </mergeCells>
  <pageMargins left="0.5" right="0.5" top="0.5" bottom="0.5" header="0.3" footer="0.3"/>
  <pageSetup fitToHeight="0" orientation="landscape" r:id="rId1"/>
  <headerFooter alignWithMargins="0"/>
  <rowBreaks count="1" manualBreakCount="1">
    <brk id="44" max="16383" man="1"/>
  </row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E6FD-0786-42E4-9352-B3F4E25E316D}">
  <sheetPr>
    <pageSetUpPr fitToPage="1"/>
  </sheetPr>
  <dimension ref="A1:P58"/>
  <sheetViews>
    <sheetView zoomScaleNormal="100" workbookViewId="0">
      <selection sqref="A1:H1"/>
    </sheetView>
  </sheetViews>
  <sheetFormatPr defaultColWidth="9.1640625" defaultRowHeight="12.3" x14ac:dyDescent="0.4"/>
  <cols>
    <col min="1" max="1" width="25.83203125" style="143" customWidth="1"/>
    <col min="2" max="2" width="12.609375" style="143" hidden="1" customWidth="1"/>
    <col min="3" max="8" width="12.1640625" style="144" customWidth="1"/>
    <col min="9" max="9" width="9.1640625" style="143"/>
    <col min="10" max="10" width="9.1640625" style="143" hidden="1" customWidth="1"/>
    <col min="11" max="11" width="15.109375" style="143" hidden="1" customWidth="1"/>
    <col min="12" max="12" width="9.1640625" style="143" hidden="1" customWidth="1"/>
    <col min="13" max="16384" width="9.1640625" style="143"/>
  </cols>
  <sheetData>
    <row r="1" spans="1:12" ht="60" customHeight="1" x14ac:dyDescent="0.4">
      <c r="A1" s="405" t="s">
        <v>649</v>
      </c>
      <c r="B1" s="405"/>
      <c r="C1" s="405"/>
      <c r="D1" s="405"/>
      <c r="E1" s="405"/>
      <c r="F1" s="405"/>
      <c r="G1" s="405"/>
      <c r="H1" s="405"/>
    </row>
    <row r="2" spans="1:12" ht="16.5" customHeight="1" x14ac:dyDescent="0.4">
      <c r="A2" s="299"/>
      <c r="B2" s="299"/>
      <c r="C2" s="299"/>
      <c r="D2" s="299"/>
      <c r="E2" s="299"/>
      <c r="F2" s="299"/>
      <c r="G2" s="299"/>
      <c r="H2" s="299"/>
    </row>
    <row r="3" spans="1:12" s="301" customFormat="1" ht="16.5" customHeight="1" thickBot="1" x14ac:dyDescent="0.6">
      <c r="A3" s="300" t="s">
        <v>193</v>
      </c>
      <c r="B3" s="300"/>
      <c r="C3" s="300"/>
      <c r="D3" s="300"/>
      <c r="E3" s="300"/>
      <c r="F3" s="300"/>
      <c r="G3" s="300"/>
      <c r="H3" s="300"/>
    </row>
    <row r="4" spans="1:12" s="303" customFormat="1" ht="15.75" customHeight="1" x14ac:dyDescent="0.55000000000000004">
      <c r="A4" s="302"/>
      <c r="B4" s="302"/>
      <c r="C4" s="402" t="s">
        <v>194</v>
      </c>
      <c r="D4" s="403"/>
      <c r="E4" s="404"/>
      <c r="F4" s="402" t="s">
        <v>195</v>
      </c>
      <c r="G4" s="403"/>
      <c r="H4" s="403"/>
    </row>
    <row r="5" spans="1:12" s="303" customFormat="1" ht="39.6" x14ac:dyDescent="0.55000000000000004">
      <c r="A5" s="386" t="s">
        <v>71</v>
      </c>
      <c r="B5" s="386"/>
      <c r="C5" s="387" t="s">
        <v>196</v>
      </c>
      <c r="D5" s="388" t="s">
        <v>197</v>
      </c>
      <c r="E5" s="389" t="s">
        <v>198</v>
      </c>
      <c r="F5" s="390" t="s">
        <v>199</v>
      </c>
      <c r="G5" s="391" t="s">
        <v>197</v>
      </c>
      <c r="H5" s="389" t="s">
        <v>198</v>
      </c>
    </row>
    <row r="6" spans="1:12" x14ac:dyDescent="0.4">
      <c r="A6" s="143" t="s">
        <v>327</v>
      </c>
      <c r="B6" s="143" t="s">
        <v>264</v>
      </c>
      <c r="C6" s="217">
        <v>56.202800000000003</v>
      </c>
      <c r="D6" s="144">
        <v>1</v>
      </c>
      <c r="E6" s="276">
        <v>0.8</v>
      </c>
      <c r="F6" s="217"/>
      <c r="G6" s="176"/>
      <c r="H6" s="278"/>
      <c r="J6" s="334">
        <f>G6+D6</f>
        <v>1</v>
      </c>
      <c r="K6" s="335">
        <f>AVERAGE(H6,E6)</f>
        <v>0.8</v>
      </c>
      <c r="L6" s="336">
        <f>AVERAGE(C6,F6)</f>
        <v>56.202800000000003</v>
      </c>
    </row>
    <row r="7" spans="1:12" ht="12.6" thickBot="1" x14ac:dyDescent="0.45">
      <c r="A7" s="305" t="s">
        <v>368</v>
      </c>
      <c r="B7" s="305" t="s">
        <v>266</v>
      </c>
      <c r="C7" s="293">
        <v>53.687399999999997</v>
      </c>
      <c r="D7" s="291">
        <v>1</v>
      </c>
      <c r="E7" s="294">
        <v>0.8</v>
      </c>
      <c r="F7" s="297"/>
      <c r="G7" s="295"/>
      <c r="H7" s="279"/>
      <c r="J7" s="334">
        <f>G7+D7</f>
        <v>1</v>
      </c>
      <c r="K7" s="335">
        <f>AVERAGE(H7,E7)</f>
        <v>0.8</v>
      </c>
      <c r="L7" s="336">
        <f>AVERAGE(C7,F7)</f>
        <v>53.687399999999997</v>
      </c>
    </row>
    <row r="8" spans="1:12" x14ac:dyDescent="0.4">
      <c r="A8"/>
      <c r="B8"/>
      <c r="C8" s="304"/>
      <c r="E8" s="276"/>
      <c r="F8" s="176"/>
      <c r="G8" s="176"/>
      <c r="H8" s="277"/>
      <c r="J8" s="334">
        <f t="shared" ref="J8:J54" si="0">G8+D8</f>
        <v>0</v>
      </c>
      <c r="K8" s="335" t="e">
        <f t="shared" ref="K8:K54" si="1">AVERAGE(H8,E8)</f>
        <v>#DIV/0!</v>
      </c>
      <c r="L8" s="336" t="e">
        <f t="shared" ref="L8:L54" si="2">AVERAGE(C8,F8)</f>
        <v>#DIV/0!</v>
      </c>
    </row>
    <row r="9" spans="1:12" s="301" customFormat="1" ht="16.5" customHeight="1" thickBot="1" x14ac:dyDescent="0.6">
      <c r="A9" s="305" t="s">
        <v>200</v>
      </c>
      <c r="B9" s="22"/>
      <c r="C9" s="300"/>
      <c r="D9" s="300"/>
      <c r="E9" s="300"/>
      <c r="F9" s="300"/>
      <c r="G9" s="300"/>
      <c r="H9" s="300"/>
      <c r="J9" s="334">
        <f t="shared" si="0"/>
        <v>0</v>
      </c>
      <c r="K9" s="335" t="e">
        <f t="shared" si="1"/>
        <v>#DIV/0!</v>
      </c>
      <c r="L9" s="336" t="e">
        <f t="shared" si="2"/>
        <v>#DIV/0!</v>
      </c>
    </row>
    <row r="10" spans="1:12" s="303" customFormat="1" ht="15.75" customHeight="1" x14ac:dyDescent="0.55000000000000004">
      <c r="A10" s="302"/>
      <c r="B10" s="302"/>
      <c r="C10" s="402" t="s">
        <v>194</v>
      </c>
      <c r="D10" s="403"/>
      <c r="E10" s="404"/>
      <c r="F10" s="402" t="s">
        <v>195</v>
      </c>
      <c r="G10" s="403"/>
      <c r="H10" s="403"/>
      <c r="J10" s="334">
        <f t="shared" si="0"/>
        <v>0</v>
      </c>
      <c r="K10" s="335" t="e">
        <f t="shared" si="1"/>
        <v>#DIV/0!</v>
      </c>
      <c r="L10" s="336" t="e">
        <f t="shared" si="2"/>
        <v>#DIV/0!</v>
      </c>
    </row>
    <row r="11" spans="1:12" s="303" customFormat="1" ht="39.6" x14ac:dyDescent="0.55000000000000004">
      <c r="A11" s="386" t="s">
        <v>71</v>
      </c>
      <c r="B11" s="386"/>
      <c r="C11" s="387" t="s">
        <v>196</v>
      </c>
      <c r="D11" s="388" t="s">
        <v>197</v>
      </c>
      <c r="E11" s="389" t="s">
        <v>198</v>
      </c>
      <c r="F11" s="390" t="s">
        <v>199</v>
      </c>
      <c r="G11" s="391" t="s">
        <v>197</v>
      </c>
      <c r="H11" s="389" t="s">
        <v>198</v>
      </c>
      <c r="J11" s="334" t="e">
        <f t="shared" si="0"/>
        <v>#VALUE!</v>
      </c>
      <c r="K11" s="335" t="e">
        <f t="shared" si="1"/>
        <v>#DIV/0!</v>
      </c>
      <c r="L11" s="336" t="e">
        <f t="shared" si="2"/>
        <v>#DIV/0!</v>
      </c>
    </row>
    <row r="12" spans="1:12" x14ac:dyDescent="0.4">
      <c r="A12" t="s">
        <v>349</v>
      </c>
      <c r="B12" t="s">
        <v>282</v>
      </c>
      <c r="C12" s="217">
        <v>55.234000000000002</v>
      </c>
      <c r="D12" s="144">
        <v>1</v>
      </c>
      <c r="E12" s="276">
        <v>1</v>
      </c>
      <c r="F12" s="218">
        <v>48.1</v>
      </c>
      <c r="G12" s="176">
        <v>1</v>
      </c>
      <c r="H12" s="278">
        <v>0.42857142857142855</v>
      </c>
      <c r="J12" s="334">
        <f t="shared" ref="J12:J28" si="3">G12+D12</f>
        <v>2</v>
      </c>
      <c r="K12" s="335">
        <f t="shared" ref="K12:K28" si="4">AVERAGE(H12,E12)</f>
        <v>0.7142857142857143</v>
      </c>
      <c r="L12" s="336">
        <f t="shared" ref="L12:L28" si="5">AVERAGE(C12,F12)</f>
        <v>51.667000000000002</v>
      </c>
    </row>
    <row r="13" spans="1:12" x14ac:dyDescent="0.4">
      <c r="A13" t="s">
        <v>350</v>
      </c>
      <c r="B13" t="s">
        <v>273</v>
      </c>
      <c r="C13" s="217">
        <v>57.929499999999997</v>
      </c>
      <c r="D13" s="144">
        <v>1</v>
      </c>
      <c r="E13" s="276">
        <v>0.7142857142857143</v>
      </c>
      <c r="F13" s="218">
        <v>47.4</v>
      </c>
      <c r="G13" s="176">
        <v>1</v>
      </c>
      <c r="H13" s="278">
        <v>0.42857142857142855</v>
      </c>
      <c r="J13" s="334">
        <f t="shared" si="3"/>
        <v>2</v>
      </c>
      <c r="K13" s="335">
        <f t="shared" si="4"/>
        <v>0.5714285714285714</v>
      </c>
      <c r="L13" s="336">
        <f t="shared" si="5"/>
        <v>52.664749999999998</v>
      </c>
    </row>
    <row r="14" spans="1:12" x14ac:dyDescent="0.4">
      <c r="A14" s="143" t="s">
        <v>609</v>
      </c>
      <c r="B14" s="143" t="s">
        <v>643</v>
      </c>
      <c r="C14" s="217"/>
      <c r="E14" s="276"/>
      <c r="F14" s="217">
        <v>47.2</v>
      </c>
      <c r="G14" s="176">
        <v>2</v>
      </c>
      <c r="H14" s="277">
        <v>0.42857142857142855</v>
      </c>
      <c r="J14" s="334">
        <f>G14+D14</f>
        <v>2</v>
      </c>
      <c r="K14" s="335">
        <f>AVERAGE(H14,E14)</f>
        <v>0.42857142857142855</v>
      </c>
      <c r="L14" s="336">
        <f>AVERAGE(C14,F14)</f>
        <v>47.2</v>
      </c>
    </row>
    <row r="15" spans="1:12" x14ac:dyDescent="0.4">
      <c r="A15" s="143" t="s">
        <v>335</v>
      </c>
      <c r="B15" s="143" t="s">
        <v>293</v>
      </c>
      <c r="C15" s="217">
        <v>55.9529</v>
      </c>
      <c r="D15" s="144">
        <v>1</v>
      </c>
      <c r="E15" s="276">
        <v>1</v>
      </c>
      <c r="F15" s="217"/>
      <c r="G15" s="176"/>
      <c r="H15" s="277"/>
      <c r="J15" s="334">
        <f t="shared" si="3"/>
        <v>1</v>
      </c>
      <c r="K15" s="335">
        <f t="shared" si="4"/>
        <v>1</v>
      </c>
      <c r="L15" s="336">
        <f t="shared" si="5"/>
        <v>55.9529</v>
      </c>
    </row>
    <row r="16" spans="1:12" x14ac:dyDescent="0.4">
      <c r="A16" t="s">
        <v>361</v>
      </c>
      <c r="B16" t="s">
        <v>294</v>
      </c>
      <c r="C16" s="217">
        <v>54.520600000000002</v>
      </c>
      <c r="D16" s="144">
        <v>1</v>
      </c>
      <c r="E16" s="276">
        <v>1</v>
      </c>
      <c r="F16" s="218"/>
      <c r="G16" s="176"/>
      <c r="H16" s="278"/>
      <c r="J16" s="334">
        <f t="shared" si="3"/>
        <v>1</v>
      </c>
      <c r="K16" s="335">
        <f t="shared" si="4"/>
        <v>1</v>
      </c>
      <c r="L16" s="336">
        <f t="shared" si="5"/>
        <v>54.520600000000002</v>
      </c>
    </row>
    <row r="17" spans="1:13" x14ac:dyDescent="0.4">
      <c r="A17" t="s">
        <v>331</v>
      </c>
      <c r="B17" t="s">
        <v>287</v>
      </c>
      <c r="C17" s="217">
        <v>55.831899999999997</v>
      </c>
      <c r="D17" s="144">
        <v>1</v>
      </c>
      <c r="E17" s="276">
        <v>0.8571428571428571</v>
      </c>
      <c r="F17" s="218"/>
      <c r="G17" s="176"/>
      <c r="H17" s="278"/>
      <c r="J17" s="334">
        <f t="shared" si="3"/>
        <v>1</v>
      </c>
      <c r="K17" s="335">
        <f t="shared" si="4"/>
        <v>0.8571428571428571</v>
      </c>
      <c r="L17" s="336">
        <f t="shared" si="5"/>
        <v>55.831899999999997</v>
      </c>
    </row>
    <row r="18" spans="1:13" x14ac:dyDescent="0.4">
      <c r="A18" s="143" t="s">
        <v>558</v>
      </c>
      <c r="B18" s="143" t="s">
        <v>639</v>
      </c>
      <c r="C18" s="217"/>
      <c r="E18" s="276"/>
      <c r="F18" s="218">
        <v>63</v>
      </c>
      <c r="G18" s="176">
        <v>1</v>
      </c>
      <c r="H18" s="277">
        <v>0.8</v>
      </c>
      <c r="J18" s="334">
        <f t="shared" si="3"/>
        <v>1</v>
      </c>
      <c r="K18" s="335">
        <f t="shared" si="4"/>
        <v>0.8</v>
      </c>
      <c r="L18" s="336">
        <f t="shared" si="5"/>
        <v>63</v>
      </c>
    </row>
    <row r="19" spans="1:13" x14ac:dyDescent="0.4">
      <c r="A19" s="143" t="s">
        <v>613</v>
      </c>
      <c r="B19" s="143" t="s">
        <v>640</v>
      </c>
      <c r="C19" s="217"/>
      <c r="E19" s="276"/>
      <c r="F19" s="217">
        <v>51.3</v>
      </c>
      <c r="G19" s="176">
        <v>1</v>
      </c>
      <c r="H19" s="277">
        <v>0.7142857142857143</v>
      </c>
      <c r="J19" s="334">
        <f t="shared" si="3"/>
        <v>1</v>
      </c>
      <c r="K19" s="335">
        <f t="shared" si="4"/>
        <v>0.7142857142857143</v>
      </c>
      <c r="L19" s="336">
        <f t="shared" si="5"/>
        <v>51.3</v>
      </c>
    </row>
    <row r="20" spans="1:13" x14ac:dyDescent="0.4">
      <c r="A20" s="143" t="s">
        <v>607</v>
      </c>
      <c r="B20" s="143" t="s">
        <v>644</v>
      </c>
      <c r="C20" s="217"/>
      <c r="E20" s="276"/>
      <c r="F20" s="217">
        <v>46.9</v>
      </c>
      <c r="G20" s="176">
        <v>1</v>
      </c>
      <c r="H20" s="277">
        <v>0.7142857142857143</v>
      </c>
      <c r="J20" s="334">
        <f t="shared" si="3"/>
        <v>1</v>
      </c>
      <c r="K20" s="335">
        <f t="shared" si="4"/>
        <v>0.7142857142857143</v>
      </c>
      <c r="L20" s="336">
        <f t="shared" si="5"/>
        <v>46.9</v>
      </c>
    </row>
    <row r="21" spans="1:13" x14ac:dyDescent="0.4">
      <c r="A21" s="143" t="s">
        <v>328</v>
      </c>
      <c r="B21" s="143" t="s">
        <v>308</v>
      </c>
      <c r="C21" s="217">
        <v>52.889299999999999</v>
      </c>
      <c r="E21" s="276">
        <v>0.42857142857142855</v>
      </c>
      <c r="F21" s="217">
        <v>62.4</v>
      </c>
      <c r="G21" s="176">
        <v>1</v>
      </c>
      <c r="H21" s="277">
        <v>0.8</v>
      </c>
      <c r="J21" s="334">
        <f t="shared" si="3"/>
        <v>1</v>
      </c>
      <c r="K21" s="335">
        <f t="shared" si="4"/>
        <v>0.61428571428571432</v>
      </c>
      <c r="L21" s="336">
        <f t="shared" si="5"/>
        <v>57.644649999999999</v>
      </c>
    </row>
    <row r="22" spans="1:13" x14ac:dyDescent="0.4">
      <c r="A22" t="s">
        <v>141</v>
      </c>
      <c r="B22" t="s">
        <v>136</v>
      </c>
      <c r="C22" s="217">
        <v>55.616399999999999</v>
      </c>
      <c r="D22" s="144">
        <v>1</v>
      </c>
      <c r="E22" s="276">
        <v>0.5714285714285714</v>
      </c>
      <c r="F22" s="218">
        <v>44.9</v>
      </c>
      <c r="G22" s="176"/>
      <c r="H22" s="277">
        <v>0.5714285714285714</v>
      </c>
      <c r="J22" s="334">
        <f t="shared" si="3"/>
        <v>1</v>
      </c>
      <c r="K22" s="335">
        <f t="shared" si="4"/>
        <v>0.5714285714285714</v>
      </c>
      <c r="L22" s="336">
        <f t="shared" si="5"/>
        <v>50.258200000000002</v>
      </c>
      <c r="M22" s="143" t="s">
        <v>18</v>
      </c>
    </row>
    <row r="23" spans="1:13" x14ac:dyDescent="0.4">
      <c r="A23" s="143" t="s">
        <v>611</v>
      </c>
      <c r="B23" s="143" t="s">
        <v>642</v>
      </c>
      <c r="C23" s="217"/>
      <c r="E23" s="276"/>
      <c r="F23" s="217">
        <v>48.1</v>
      </c>
      <c r="G23" s="176">
        <v>1</v>
      </c>
      <c r="H23" s="277">
        <v>0.5714285714285714</v>
      </c>
      <c r="J23" s="334">
        <f t="shared" si="3"/>
        <v>1</v>
      </c>
      <c r="K23" s="335">
        <f t="shared" si="4"/>
        <v>0.5714285714285714</v>
      </c>
      <c r="L23" s="336">
        <f t="shared" si="5"/>
        <v>48.1</v>
      </c>
    </row>
    <row r="24" spans="1:13" x14ac:dyDescent="0.4">
      <c r="A24" t="s">
        <v>608</v>
      </c>
      <c r="B24" t="s">
        <v>645</v>
      </c>
      <c r="C24" s="217"/>
      <c r="E24" s="276"/>
      <c r="F24" s="218">
        <v>47.1</v>
      </c>
      <c r="G24" s="176">
        <v>1</v>
      </c>
      <c r="H24" s="278">
        <v>0.5714285714285714</v>
      </c>
      <c r="J24" s="334">
        <f t="shared" si="3"/>
        <v>1</v>
      </c>
      <c r="K24" s="335">
        <f t="shared" si="4"/>
        <v>0.5714285714285714</v>
      </c>
      <c r="L24" s="336">
        <f t="shared" si="5"/>
        <v>47.1</v>
      </c>
    </row>
    <row r="25" spans="1:13" x14ac:dyDescent="0.4">
      <c r="A25" t="s">
        <v>329</v>
      </c>
      <c r="B25" t="s">
        <v>267</v>
      </c>
      <c r="C25" s="217">
        <v>52.3748</v>
      </c>
      <c r="E25" s="276">
        <v>0.2857142857142857</v>
      </c>
      <c r="F25" s="218">
        <v>47.6</v>
      </c>
      <c r="G25" s="176">
        <v>1</v>
      </c>
      <c r="H25" s="278">
        <v>0.7142857142857143</v>
      </c>
      <c r="J25" s="334">
        <f t="shared" si="3"/>
        <v>1</v>
      </c>
      <c r="K25" s="335">
        <f t="shared" si="4"/>
        <v>0.5</v>
      </c>
      <c r="L25" s="336">
        <f t="shared" si="5"/>
        <v>49.987400000000001</v>
      </c>
    </row>
    <row r="26" spans="1:13" x14ac:dyDescent="0.4">
      <c r="A26" t="s">
        <v>314</v>
      </c>
      <c r="B26" t="s">
        <v>291</v>
      </c>
      <c r="C26" s="217">
        <v>53.843200000000003</v>
      </c>
      <c r="D26" s="144">
        <v>1</v>
      </c>
      <c r="E26" s="276">
        <v>0.7142857142857143</v>
      </c>
      <c r="F26" s="218">
        <v>55.3</v>
      </c>
      <c r="G26" s="176"/>
      <c r="H26" s="280">
        <v>0.2</v>
      </c>
      <c r="J26" s="334">
        <f t="shared" si="3"/>
        <v>1</v>
      </c>
      <c r="K26" s="335">
        <f t="shared" si="4"/>
        <v>0.45714285714285718</v>
      </c>
      <c r="L26" s="336">
        <f t="shared" si="5"/>
        <v>54.571600000000004</v>
      </c>
    </row>
    <row r="27" spans="1:13" x14ac:dyDescent="0.4">
      <c r="A27" s="143" t="s">
        <v>610</v>
      </c>
      <c r="B27" s="143" t="s">
        <v>641</v>
      </c>
      <c r="C27" s="217"/>
      <c r="E27" s="276"/>
      <c r="F27" s="217">
        <v>47.4</v>
      </c>
      <c r="G27" s="176">
        <v>1</v>
      </c>
      <c r="H27" s="277">
        <v>0.42857142857142855</v>
      </c>
      <c r="J27" s="334">
        <f t="shared" si="3"/>
        <v>1</v>
      </c>
      <c r="K27" s="335">
        <f t="shared" si="4"/>
        <v>0.42857142857142855</v>
      </c>
      <c r="L27" s="336">
        <f t="shared" si="5"/>
        <v>47.4</v>
      </c>
    </row>
    <row r="28" spans="1:13" ht="12.6" thickBot="1" x14ac:dyDescent="0.45">
      <c r="A28" s="292" t="s">
        <v>315</v>
      </c>
      <c r="B28" s="292" t="s">
        <v>306</v>
      </c>
      <c r="C28" s="293">
        <v>53.2453</v>
      </c>
      <c r="D28" s="291"/>
      <c r="E28" s="294">
        <v>0.42857142857142855</v>
      </c>
      <c r="F28" s="293">
        <v>59.3</v>
      </c>
      <c r="G28" s="295">
        <v>1</v>
      </c>
      <c r="H28" s="296">
        <v>0.4</v>
      </c>
      <c r="J28" s="334">
        <f t="shared" si="3"/>
        <v>1</v>
      </c>
      <c r="K28" s="335">
        <f t="shared" si="4"/>
        <v>0.41428571428571426</v>
      </c>
      <c r="L28" s="336">
        <f t="shared" si="5"/>
        <v>56.272649999999999</v>
      </c>
    </row>
    <row r="29" spans="1:13" x14ac:dyDescent="0.4">
      <c r="C29" s="304"/>
      <c r="E29" s="306"/>
      <c r="F29" s="304"/>
      <c r="H29" s="306"/>
      <c r="J29" s="334">
        <f t="shared" si="0"/>
        <v>0</v>
      </c>
      <c r="K29" s="335" t="e">
        <f t="shared" si="1"/>
        <v>#DIV/0!</v>
      </c>
      <c r="L29" s="336" t="e">
        <f t="shared" si="2"/>
        <v>#DIV/0!</v>
      </c>
    </row>
    <row r="30" spans="1:13" x14ac:dyDescent="0.4">
      <c r="A30" s="307" t="s">
        <v>203</v>
      </c>
      <c r="B30" s="307"/>
      <c r="C30" s="304"/>
      <c r="E30" s="306"/>
      <c r="F30" s="304"/>
      <c r="H30" s="306"/>
      <c r="J30" s="334">
        <f t="shared" si="0"/>
        <v>0</v>
      </c>
      <c r="K30" s="335" t="e">
        <f t="shared" si="1"/>
        <v>#DIV/0!</v>
      </c>
      <c r="L30" s="336" t="e">
        <f t="shared" si="2"/>
        <v>#DIV/0!</v>
      </c>
    </row>
    <row r="31" spans="1:13" x14ac:dyDescent="0.4">
      <c r="C31" s="304"/>
      <c r="E31" s="306"/>
      <c r="F31" s="304"/>
      <c r="H31" s="306"/>
      <c r="J31" s="334">
        <f t="shared" si="0"/>
        <v>0</v>
      </c>
      <c r="K31" s="335" t="e">
        <f t="shared" si="1"/>
        <v>#DIV/0!</v>
      </c>
      <c r="L31" s="336" t="e">
        <f t="shared" si="2"/>
        <v>#DIV/0!</v>
      </c>
    </row>
    <row r="32" spans="1:13" s="301" customFormat="1" ht="16.5" customHeight="1" thickBot="1" x14ac:dyDescent="0.6">
      <c r="A32" s="305" t="s">
        <v>201</v>
      </c>
      <c r="B32" s="22"/>
      <c r="C32" s="300"/>
      <c r="D32" s="300"/>
      <c r="E32" s="300"/>
      <c r="F32" s="300"/>
      <c r="G32" s="300"/>
      <c r="H32" s="300"/>
      <c r="J32" s="334">
        <f t="shared" si="0"/>
        <v>0</v>
      </c>
      <c r="K32" s="335" t="e">
        <f t="shared" si="1"/>
        <v>#DIV/0!</v>
      </c>
      <c r="L32" s="336" t="e">
        <f t="shared" si="2"/>
        <v>#DIV/0!</v>
      </c>
    </row>
    <row r="33" spans="1:16" s="303" customFormat="1" ht="15.75" customHeight="1" x14ac:dyDescent="0.55000000000000004">
      <c r="A33" s="302"/>
      <c r="B33" s="302"/>
      <c r="C33" s="402" t="s">
        <v>194</v>
      </c>
      <c r="D33" s="403"/>
      <c r="E33" s="404"/>
      <c r="F33" s="402" t="s">
        <v>195</v>
      </c>
      <c r="G33" s="403"/>
      <c r="H33" s="403"/>
      <c r="J33" s="334">
        <f t="shared" si="0"/>
        <v>0</v>
      </c>
      <c r="K33" s="335" t="e">
        <f t="shared" si="1"/>
        <v>#DIV/0!</v>
      </c>
      <c r="L33" s="336" t="e">
        <f t="shared" si="2"/>
        <v>#DIV/0!</v>
      </c>
    </row>
    <row r="34" spans="1:16" s="303" customFormat="1" ht="39.6" x14ac:dyDescent="0.55000000000000004">
      <c r="A34" s="386" t="s">
        <v>71</v>
      </c>
      <c r="B34" s="386"/>
      <c r="C34" s="387" t="s">
        <v>196</v>
      </c>
      <c r="D34" s="388" t="s">
        <v>197</v>
      </c>
      <c r="E34" s="389" t="s">
        <v>198</v>
      </c>
      <c r="F34" s="390" t="s">
        <v>199</v>
      </c>
      <c r="G34" s="391" t="s">
        <v>197</v>
      </c>
      <c r="H34" s="389" t="s">
        <v>198</v>
      </c>
      <c r="J34" s="334" t="e">
        <f t="shared" si="0"/>
        <v>#VALUE!</v>
      </c>
      <c r="K34" s="335" t="e">
        <f t="shared" si="1"/>
        <v>#DIV/0!</v>
      </c>
      <c r="L34" s="336" t="e">
        <f t="shared" si="2"/>
        <v>#DIV/0!</v>
      </c>
    </row>
    <row r="35" spans="1:16" x14ac:dyDescent="0.4">
      <c r="A35" s="143" t="s">
        <v>650</v>
      </c>
      <c r="B35" s="143" t="s">
        <v>139</v>
      </c>
      <c r="C35" s="217">
        <v>53.856999999999999</v>
      </c>
      <c r="D35" s="144">
        <v>4</v>
      </c>
      <c r="E35" s="276">
        <v>0.7142857142857143</v>
      </c>
      <c r="F35" s="217"/>
      <c r="G35" s="176"/>
      <c r="H35" s="277"/>
      <c r="J35" s="334">
        <f t="shared" ref="J35:J50" si="6">G35+D35</f>
        <v>4</v>
      </c>
      <c r="K35" s="335">
        <f t="shared" ref="K35:K50" si="7">AVERAGE(H35,E35)</f>
        <v>0.7142857142857143</v>
      </c>
      <c r="L35" s="336">
        <f t="shared" ref="L35:L50" si="8">AVERAGE(C35,F35)</f>
        <v>53.856999999999999</v>
      </c>
    </row>
    <row r="36" spans="1:16" x14ac:dyDescent="0.4">
      <c r="A36" s="143" t="s">
        <v>162</v>
      </c>
      <c r="B36" s="143" t="s">
        <v>171</v>
      </c>
      <c r="C36" s="217">
        <v>56.682699999999997</v>
      </c>
      <c r="D36" s="144">
        <v>1</v>
      </c>
      <c r="E36" s="276">
        <v>0.8571428571428571</v>
      </c>
      <c r="F36" s="217">
        <v>65.400000000000006</v>
      </c>
      <c r="G36" s="176">
        <v>2</v>
      </c>
      <c r="H36" s="277">
        <v>1</v>
      </c>
      <c r="J36" s="334">
        <f t="shared" si="6"/>
        <v>3</v>
      </c>
      <c r="K36" s="335">
        <f t="shared" si="7"/>
        <v>0.9285714285714286</v>
      </c>
      <c r="L36" s="336">
        <f t="shared" si="8"/>
        <v>61.041350000000001</v>
      </c>
    </row>
    <row r="37" spans="1:16" x14ac:dyDescent="0.4">
      <c r="A37" t="s">
        <v>360</v>
      </c>
      <c r="B37" t="s">
        <v>310</v>
      </c>
      <c r="C37" s="217">
        <v>55.032299999999999</v>
      </c>
      <c r="D37" s="144">
        <v>1</v>
      </c>
      <c r="E37" s="276">
        <v>0.8571428571428571</v>
      </c>
      <c r="F37" s="218">
        <v>66.8</v>
      </c>
      <c r="G37" s="176">
        <v>1</v>
      </c>
      <c r="H37" s="278">
        <v>1</v>
      </c>
      <c r="J37" s="334">
        <f t="shared" si="6"/>
        <v>2</v>
      </c>
      <c r="K37" s="335">
        <f t="shared" si="7"/>
        <v>0.9285714285714286</v>
      </c>
      <c r="L37" s="336">
        <f t="shared" si="8"/>
        <v>60.916150000000002</v>
      </c>
    </row>
    <row r="38" spans="1:16" x14ac:dyDescent="0.4">
      <c r="A38" t="s">
        <v>354</v>
      </c>
      <c r="B38" t="s">
        <v>275</v>
      </c>
      <c r="C38" s="217">
        <v>56.3874</v>
      </c>
      <c r="D38" s="144">
        <v>1</v>
      </c>
      <c r="E38" s="276">
        <v>1</v>
      </c>
      <c r="F38" s="218">
        <v>50.1</v>
      </c>
      <c r="G38" s="176">
        <v>1</v>
      </c>
      <c r="H38" s="278">
        <v>0.8571428571428571</v>
      </c>
      <c r="J38" s="334">
        <f t="shared" si="6"/>
        <v>2</v>
      </c>
      <c r="K38" s="335">
        <f t="shared" si="7"/>
        <v>0.9285714285714286</v>
      </c>
      <c r="L38" s="336">
        <f t="shared" si="8"/>
        <v>53.243700000000004</v>
      </c>
    </row>
    <row r="39" spans="1:16" x14ac:dyDescent="0.4">
      <c r="A39" t="s">
        <v>353</v>
      </c>
      <c r="B39" t="s">
        <v>279</v>
      </c>
      <c r="C39" s="217">
        <v>54.621000000000002</v>
      </c>
      <c r="D39" s="144">
        <v>1</v>
      </c>
      <c r="E39" s="276">
        <v>0.8571428571428571</v>
      </c>
      <c r="F39" s="218">
        <v>62.3</v>
      </c>
      <c r="G39" s="176">
        <v>1</v>
      </c>
      <c r="H39" s="278">
        <v>0.8571428571428571</v>
      </c>
      <c r="J39" s="334">
        <f t="shared" si="6"/>
        <v>2</v>
      </c>
      <c r="K39" s="335">
        <f t="shared" si="7"/>
        <v>0.8571428571428571</v>
      </c>
      <c r="L39" s="336">
        <f t="shared" si="8"/>
        <v>58.460499999999996</v>
      </c>
    </row>
    <row r="40" spans="1:16" x14ac:dyDescent="0.4">
      <c r="A40" t="s">
        <v>352</v>
      </c>
      <c r="B40" t="s">
        <v>277</v>
      </c>
      <c r="C40" s="217">
        <v>56.245699999999999</v>
      </c>
      <c r="D40" s="144">
        <v>1</v>
      </c>
      <c r="E40" s="276">
        <v>0.8571428571428571</v>
      </c>
      <c r="F40" s="218">
        <v>51.5</v>
      </c>
      <c r="G40" s="176">
        <v>1</v>
      </c>
      <c r="H40" s="278">
        <v>0.8571428571428571</v>
      </c>
      <c r="J40" s="334">
        <f t="shared" si="6"/>
        <v>2</v>
      </c>
      <c r="K40" s="335">
        <f t="shared" si="7"/>
        <v>0.8571428571428571</v>
      </c>
      <c r="L40" s="336">
        <f t="shared" si="8"/>
        <v>53.87285</v>
      </c>
    </row>
    <row r="41" spans="1:16" x14ac:dyDescent="0.4">
      <c r="A41" s="143" t="s">
        <v>363</v>
      </c>
      <c r="B41" s="143" t="s">
        <v>304</v>
      </c>
      <c r="C41" s="217">
        <v>55.798299999999998</v>
      </c>
      <c r="D41" s="144">
        <v>1</v>
      </c>
      <c r="E41" s="276">
        <v>1</v>
      </c>
      <c r="F41" s="217"/>
      <c r="G41" s="176"/>
      <c r="H41" s="277"/>
      <c r="J41" s="334">
        <f t="shared" si="6"/>
        <v>1</v>
      </c>
      <c r="K41" s="335">
        <f t="shared" si="7"/>
        <v>1</v>
      </c>
      <c r="L41" s="336">
        <f t="shared" si="8"/>
        <v>55.798299999999998</v>
      </c>
    </row>
    <row r="42" spans="1:16" x14ac:dyDescent="0.4">
      <c r="A42" s="143" t="s">
        <v>325</v>
      </c>
      <c r="B42" s="143" t="s">
        <v>296</v>
      </c>
      <c r="C42" s="217">
        <v>55.329799999999999</v>
      </c>
      <c r="D42" s="144">
        <v>1</v>
      </c>
      <c r="E42" s="276">
        <v>1</v>
      </c>
      <c r="F42" s="217"/>
      <c r="G42" s="176"/>
      <c r="H42" s="277"/>
      <c r="J42" s="334">
        <f t="shared" si="6"/>
        <v>1</v>
      </c>
      <c r="K42" s="335">
        <f t="shared" si="7"/>
        <v>1</v>
      </c>
      <c r="L42" s="336">
        <f t="shared" si="8"/>
        <v>55.329799999999999</v>
      </c>
      <c r="P42" s="143" t="s">
        <v>18</v>
      </c>
    </row>
    <row r="43" spans="1:16" x14ac:dyDescent="0.4">
      <c r="A43" s="143" t="s">
        <v>316</v>
      </c>
      <c r="B43" s="143" t="s">
        <v>307</v>
      </c>
      <c r="C43" s="217">
        <v>56.5717</v>
      </c>
      <c r="D43" s="144">
        <v>1</v>
      </c>
      <c r="E43" s="276">
        <v>0.8571428571428571</v>
      </c>
      <c r="F43" s="217"/>
      <c r="H43" s="278"/>
      <c r="J43" s="334">
        <f t="shared" si="6"/>
        <v>1</v>
      </c>
      <c r="K43" s="335">
        <f t="shared" si="7"/>
        <v>0.8571428571428571</v>
      </c>
      <c r="L43" s="336">
        <f t="shared" si="8"/>
        <v>56.5717</v>
      </c>
    </row>
    <row r="44" spans="1:16" x14ac:dyDescent="0.4">
      <c r="A44" s="143" t="s">
        <v>560</v>
      </c>
      <c r="B44" s="143" t="s">
        <v>648</v>
      </c>
      <c r="C44" s="217"/>
      <c r="E44" s="276"/>
      <c r="F44" s="217">
        <v>61.5</v>
      </c>
      <c r="G44" s="176">
        <v>1</v>
      </c>
      <c r="H44" s="277">
        <v>0.8</v>
      </c>
      <c r="J44" s="334">
        <f t="shared" si="6"/>
        <v>1</v>
      </c>
      <c r="K44" s="335">
        <f t="shared" si="7"/>
        <v>0.8</v>
      </c>
      <c r="L44" s="336">
        <f t="shared" si="8"/>
        <v>61.5</v>
      </c>
    </row>
    <row r="45" spans="1:16" x14ac:dyDescent="0.4">
      <c r="A45" t="s">
        <v>508</v>
      </c>
      <c r="B45" t="s">
        <v>204</v>
      </c>
      <c r="C45" s="217">
        <v>55.386099999999999</v>
      </c>
      <c r="D45" s="144">
        <v>1</v>
      </c>
      <c r="E45" s="276">
        <v>0.7142857142857143</v>
      </c>
      <c r="F45" s="218"/>
      <c r="G45" s="176"/>
      <c r="H45" s="278"/>
      <c r="J45" s="334">
        <f t="shared" si="6"/>
        <v>1</v>
      </c>
      <c r="K45" s="335">
        <f t="shared" si="7"/>
        <v>0.7142857142857143</v>
      </c>
      <c r="L45" s="336">
        <f t="shared" si="8"/>
        <v>55.386099999999999</v>
      </c>
    </row>
    <row r="46" spans="1:16" x14ac:dyDescent="0.4">
      <c r="A46" t="s">
        <v>366</v>
      </c>
      <c r="B46" t="s">
        <v>312</v>
      </c>
      <c r="C46" s="217">
        <v>51.596699999999998</v>
      </c>
      <c r="E46" s="276">
        <v>0.5714285714285714</v>
      </c>
      <c r="F46" s="218">
        <v>61.6</v>
      </c>
      <c r="G46" s="176">
        <v>1</v>
      </c>
      <c r="H46" s="278">
        <v>0.7142857142857143</v>
      </c>
      <c r="J46" s="334">
        <f t="shared" si="6"/>
        <v>1</v>
      </c>
      <c r="K46" s="335">
        <f t="shared" si="7"/>
        <v>0.64285714285714279</v>
      </c>
      <c r="L46" s="336">
        <f t="shared" si="8"/>
        <v>56.598349999999996</v>
      </c>
    </row>
    <row r="47" spans="1:16" x14ac:dyDescent="0.4">
      <c r="A47" t="s">
        <v>563</v>
      </c>
      <c r="B47" t="s">
        <v>646</v>
      </c>
      <c r="C47" s="217"/>
      <c r="E47" s="276"/>
      <c r="F47" s="218">
        <v>58.2</v>
      </c>
      <c r="G47" s="176">
        <v>1</v>
      </c>
      <c r="H47" s="278">
        <v>0.60000000000000009</v>
      </c>
      <c r="J47" s="334">
        <f t="shared" si="6"/>
        <v>1</v>
      </c>
      <c r="K47" s="335">
        <f t="shared" si="7"/>
        <v>0.60000000000000009</v>
      </c>
      <c r="L47" s="336">
        <f t="shared" si="8"/>
        <v>58.2</v>
      </c>
    </row>
    <row r="48" spans="1:16" x14ac:dyDescent="0.4">
      <c r="A48" t="s">
        <v>572</v>
      </c>
      <c r="B48" t="s">
        <v>647</v>
      </c>
      <c r="C48" s="217"/>
      <c r="E48" s="276"/>
      <c r="F48" s="218">
        <v>60.6</v>
      </c>
      <c r="G48" s="176">
        <v>1</v>
      </c>
      <c r="H48" s="278">
        <v>0.5714285714285714</v>
      </c>
      <c r="J48" s="334">
        <f t="shared" si="6"/>
        <v>1</v>
      </c>
      <c r="K48" s="335">
        <f t="shared" si="7"/>
        <v>0.5714285714285714</v>
      </c>
      <c r="L48" s="336">
        <f t="shared" si="8"/>
        <v>60.6</v>
      </c>
    </row>
    <row r="49" spans="1:12" x14ac:dyDescent="0.4">
      <c r="A49" t="s">
        <v>359</v>
      </c>
      <c r="B49" t="s">
        <v>280</v>
      </c>
      <c r="C49" s="217">
        <v>49.066899999999997</v>
      </c>
      <c r="E49" s="276">
        <v>0.42857142857142855</v>
      </c>
      <c r="F49" s="218">
        <v>48.4</v>
      </c>
      <c r="G49" s="176">
        <v>1</v>
      </c>
      <c r="H49" s="278">
        <v>0.5714285714285714</v>
      </c>
      <c r="J49" s="334">
        <f t="shared" si="6"/>
        <v>1</v>
      </c>
      <c r="K49" s="335">
        <f t="shared" si="7"/>
        <v>0.5</v>
      </c>
      <c r="L49" s="336">
        <f t="shared" si="8"/>
        <v>48.733449999999998</v>
      </c>
    </row>
    <row r="50" spans="1:12" ht="12.6" thickBot="1" x14ac:dyDescent="0.45">
      <c r="A50" s="292" t="s">
        <v>152</v>
      </c>
      <c r="B50" s="292" t="s">
        <v>174</v>
      </c>
      <c r="C50" s="293">
        <v>47.642400000000002</v>
      </c>
      <c r="D50" s="291"/>
      <c r="E50" s="294">
        <v>0.42857142857142855</v>
      </c>
      <c r="F50" s="293">
        <v>47.6</v>
      </c>
      <c r="G50" s="295">
        <v>1</v>
      </c>
      <c r="H50" s="279">
        <v>0.42857142857142855</v>
      </c>
      <c r="J50" s="334">
        <f t="shared" si="6"/>
        <v>1</v>
      </c>
      <c r="K50" s="335">
        <f t="shared" si="7"/>
        <v>0.42857142857142855</v>
      </c>
      <c r="L50" s="336">
        <f t="shared" si="8"/>
        <v>47.621200000000002</v>
      </c>
    </row>
    <row r="51" spans="1:12" x14ac:dyDescent="0.4">
      <c r="A51"/>
      <c r="B51"/>
      <c r="C51" s="304"/>
      <c r="E51" s="306"/>
      <c r="F51" s="176"/>
      <c r="G51" s="176"/>
      <c r="H51" s="306"/>
      <c r="J51" s="334">
        <f t="shared" si="0"/>
        <v>0</v>
      </c>
      <c r="K51" s="335" t="e">
        <f t="shared" si="1"/>
        <v>#DIV/0!</v>
      </c>
      <c r="L51" s="336" t="e">
        <f t="shared" si="2"/>
        <v>#DIV/0!</v>
      </c>
    </row>
    <row r="52" spans="1:12" s="301" customFormat="1" ht="16.5" customHeight="1" thickBot="1" x14ac:dyDescent="0.6">
      <c r="A52" s="305" t="s">
        <v>202</v>
      </c>
      <c r="B52" s="22"/>
      <c r="C52" s="300"/>
      <c r="D52" s="300"/>
      <c r="E52" s="300"/>
      <c r="F52" s="300"/>
      <c r="G52" s="300"/>
      <c r="H52" s="300"/>
      <c r="J52" s="334">
        <f t="shared" si="0"/>
        <v>0</v>
      </c>
      <c r="K52" s="335" t="e">
        <f t="shared" si="1"/>
        <v>#DIV/0!</v>
      </c>
      <c r="L52" s="336" t="e">
        <f t="shared" si="2"/>
        <v>#DIV/0!</v>
      </c>
    </row>
    <row r="53" spans="1:12" s="303" customFormat="1" ht="15.75" customHeight="1" x14ac:dyDescent="0.55000000000000004">
      <c r="A53" s="302"/>
      <c r="B53" s="302"/>
      <c r="C53" s="402" t="s">
        <v>194</v>
      </c>
      <c r="D53" s="403"/>
      <c r="E53" s="404"/>
      <c r="F53" s="402" t="s">
        <v>195</v>
      </c>
      <c r="G53" s="403"/>
      <c r="H53" s="403"/>
      <c r="J53" s="334">
        <f t="shared" si="0"/>
        <v>0</v>
      </c>
      <c r="K53" s="335" t="e">
        <f t="shared" si="1"/>
        <v>#DIV/0!</v>
      </c>
      <c r="L53" s="336" t="e">
        <f t="shared" si="2"/>
        <v>#DIV/0!</v>
      </c>
    </row>
    <row r="54" spans="1:12" s="303" customFormat="1" ht="39.6" x14ac:dyDescent="0.55000000000000004">
      <c r="A54" s="386" t="s">
        <v>71</v>
      </c>
      <c r="B54" s="386"/>
      <c r="C54" s="387" t="s">
        <v>196</v>
      </c>
      <c r="D54" s="388" t="s">
        <v>197</v>
      </c>
      <c r="E54" s="389" t="s">
        <v>198</v>
      </c>
      <c r="F54" s="390" t="s">
        <v>199</v>
      </c>
      <c r="G54" s="391" t="s">
        <v>197</v>
      </c>
      <c r="H54" s="389" t="s">
        <v>198</v>
      </c>
      <c r="J54" s="334" t="e">
        <f t="shared" si="0"/>
        <v>#VALUE!</v>
      </c>
      <c r="K54" s="335" t="e">
        <f t="shared" si="1"/>
        <v>#DIV/0!</v>
      </c>
      <c r="L54" s="336" t="e">
        <f t="shared" si="2"/>
        <v>#DIV/0!</v>
      </c>
    </row>
    <row r="55" spans="1:12" x14ac:dyDescent="0.4">
      <c r="A55" t="s">
        <v>356</v>
      </c>
      <c r="B55" t="s">
        <v>289</v>
      </c>
      <c r="C55" s="217">
        <v>53.712899999999998</v>
      </c>
      <c r="D55" s="144">
        <v>1</v>
      </c>
      <c r="E55" s="276">
        <v>1</v>
      </c>
      <c r="F55" s="218">
        <v>61</v>
      </c>
      <c r="G55" s="176">
        <v>1</v>
      </c>
      <c r="H55" s="278">
        <v>0.7142857142857143</v>
      </c>
      <c r="J55" s="334">
        <f>G55+D55</f>
        <v>2</v>
      </c>
      <c r="K55" s="335">
        <f>AVERAGE(H55,E55)</f>
        <v>0.85714285714285721</v>
      </c>
      <c r="L55" s="336">
        <f>AVERAGE(C55,F55)</f>
        <v>57.356449999999995</v>
      </c>
    </row>
    <row r="56" spans="1:12" x14ac:dyDescent="0.4">
      <c r="A56" t="s">
        <v>355</v>
      </c>
      <c r="B56" t="s">
        <v>276</v>
      </c>
      <c r="C56" s="217">
        <v>52.8752</v>
      </c>
      <c r="D56" s="144">
        <v>1</v>
      </c>
      <c r="E56" s="276">
        <v>0.7142857142857143</v>
      </c>
      <c r="F56" s="218">
        <v>53.5</v>
      </c>
      <c r="G56" s="176">
        <v>1</v>
      </c>
      <c r="H56" s="278">
        <v>1</v>
      </c>
      <c r="J56" s="334">
        <f>G56+D56</f>
        <v>2</v>
      </c>
      <c r="K56" s="335">
        <f>AVERAGE(H56,E56)</f>
        <v>0.85714285714285721</v>
      </c>
      <c r="L56" s="336">
        <f>AVERAGE(C56,F56)</f>
        <v>53.187600000000003</v>
      </c>
    </row>
    <row r="57" spans="1:12" x14ac:dyDescent="0.4">
      <c r="A57" s="143" t="s">
        <v>169</v>
      </c>
      <c r="B57" s="143" t="s">
        <v>176</v>
      </c>
      <c r="C57" s="217">
        <v>46.516199999999998</v>
      </c>
      <c r="E57" s="276">
        <v>0.42857142857142855</v>
      </c>
      <c r="F57" s="217">
        <v>63.1</v>
      </c>
      <c r="G57" s="176">
        <v>2</v>
      </c>
      <c r="H57" s="277">
        <v>0.83333333333333337</v>
      </c>
      <c r="J57" s="334">
        <f>G57+D57</f>
        <v>2</v>
      </c>
      <c r="K57" s="335">
        <f>AVERAGE(H57,E57)</f>
        <v>0.63095238095238093</v>
      </c>
      <c r="L57" s="336">
        <f>AVERAGE(C57,F57)</f>
        <v>54.808099999999996</v>
      </c>
    </row>
    <row r="58" spans="1:12" ht="12.6" thickBot="1" x14ac:dyDescent="0.45">
      <c r="A58" s="292" t="s">
        <v>217</v>
      </c>
      <c r="B58" s="292" t="s">
        <v>216</v>
      </c>
      <c r="C58" s="293">
        <v>48.040100000000002</v>
      </c>
      <c r="D58" s="291"/>
      <c r="E58" s="294">
        <v>0.5714285714285714</v>
      </c>
      <c r="F58" s="293">
        <v>63.3</v>
      </c>
      <c r="G58" s="295">
        <v>2</v>
      </c>
      <c r="H58" s="279">
        <v>0.66666666666666663</v>
      </c>
      <c r="J58" s="334">
        <f>G58+D58</f>
        <v>2</v>
      </c>
      <c r="K58" s="335">
        <f>AVERAGE(H58,E58)</f>
        <v>0.61904761904761907</v>
      </c>
      <c r="L58" s="336">
        <f>AVERAGE(C58,F58)</f>
        <v>55.670050000000003</v>
      </c>
    </row>
  </sheetData>
  <sortState xmlns:xlrd2="http://schemas.microsoft.com/office/spreadsheetml/2017/richdata2" ref="A55:Q58">
    <sortCondition descending="1" ref="J55:J58"/>
    <sortCondition descending="1" ref="K55:K58"/>
    <sortCondition descending="1" ref="L55:L58"/>
  </sortState>
  <mergeCells count="9">
    <mergeCell ref="C53:E53"/>
    <mergeCell ref="F53:H53"/>
    <mergeCell ref="C4:E4"/>
    <mergeCell ref="F4:H4"/>
    <mergeCell ref="A1:H1"/>
    <mergeCell ref="C10:E10"/>
    <mergeCell ref="F10:H10"/>
    <mergeCell ref="C33:E33"/>
    <mergeCell ref="F33:H33"/>
  </mergeCells>
  <conditionalFormatting sqref="A6:H7 A12:H28 A35:H50 A55:H58">
    <cfRule type="expression" dxfId="256" priority="4">
      <formula>MOD(ROW(),2)=0</formula>
    </cfRule>
  </conditionalFormatting>
  <pageMargins left="0.5" right="0.5" top="0.5" bottom="0.5" header="0.3" footer="0.3"/>
  <pageSetup fitToHeight="0" orientation="landscape" r:id="rId1"/>
  <headerFooter alignWithMargins="0"/>
  <rowBreaks count="2" manualBreakCount="2">
    <brk id="29" max="6" man="1"/>
    <brk id="60"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DA02-F521-49BE-A015-CC45DFF28AEF}">
  <sheetPr>
    <pageSetUpPr fitToPage="1"/>
  </sheetPr>
  <dimension ref="A1:V27"/>
  <sheetViews>
    <sheetView zoomScaleNormal="100" workbookViewId="0">
      <pane ySplit="2" topLeftCell="A3" activePane="bottomLeft" state="frozen"/>
      <selection pane="bottomLeft" sqref="A1:V1"/>
    </sheetView>
  </sheetViews>
  <sheetFormatPr defaultRowHeight="12.3" x14ac:dyDescent="0.4"/>
  <cols>
    <col min="1" max="1" width="24.609375" customWidth="1"/>
    <col min="2" max="2" width="9.1640625" style="1" customWidth="1"/>
    <col min="3" max="3" width="9.1640625" style="1" hidden="1" customWidth="1"/>
    <col min="4" max="5" width="5.5546875" style="2" customWidth="1"/>
    <col min="6" max="11" width="5.5546875" style="3" customWidth="1"/>
    <col min="12" max="12" width="10.609375" style="2" customWidth="1"/>
    <col min="13" max="16" width="5.5546875" hidden="1" customWidth="1"/>
    <col min="17" max="18" width="5.609375" style="44" hidden="1" customWidth="1"/>
    <col min="19" max="19" width="5.27734375" style="44" hidden="1" customWidth="1"/>
    <col min="20" max="20" width="5.609375" style="44" hidden="1" customWidth="1"/>
    <col min="21" max="21" width="5.27734375" style="44" hidden="1" customWidth="1"/>
    <col min="22" max="22" width="5.609375" style="44" hidden="1" customWidth="1"/>
  </cols>
  <sheetData>
    <row r="1" spans="1:22" s="12" customFormat="1" ht="45" customHeight="1" thickBot="1" x14ac:dyDescent="0.45">
      <c r="A1" s="408" t="s">
        <v>619</v>
      </c>
      <c r="B1" s="408"/>
      <c r="C1" s="408"/>
      <c r="D1" s="408"/>
      <c r="E1" s="408"/>
      <c r="F1" s="408"/>
      <c r="G1" s="408"/>
      <c r="H1" s="408"/>
      <c r="I1" s="408"/>
      <c r="J1" s="408"/>
      <c r="K1" s="408"/>
      <c r="L1" s="408"/>
      <c r="M1" s="408"/>
      <c r="N1" s="408"/>
      <c r="O1" s="408"/>
      <c r="P1" s="408"/>
      <c r="Q1" s="408"/>
      <c r="R1" s="408"/>
      <c r="S1" s="408"/>
      <c r="T1" s="408"/>
      <c r="U1" s="408"/>
      <c r="V1" s="408"/>
    </row>
    <row r="2" spans="1:22" ht="45" customHeight="1" thickBot="1" x14ac:dyDescent="0.45">
      <c r="A2" s="340" t="s">
        <v>71</v>
      </c>
      <c r="B2" s="341" t="s">
        <v>52</v>
      </c>
      <c r="C2" s="341"/>
      <c r="D2" s="406" t="s">
        <v>38</v>
      </c>
      <c r="E2" s="407"/>
      <c r="F2" s="406" t="s">
        <v>39</v>
      </c>
      <c r="G2" s="407"/>
      <c r="H2" s="406" t="s">
        <v>468</v>
      </c>
      <c r="I2" s="407"/>
      <c r="J2" s="406" t="s">
        <v>40</v>
      </c>
      <c r="K2" s="407"/>
      <c r="L2" s="342" t="s">
        <v>253</v>
      </c>
      <c r="M2" s="412" t="s">
        <v>93</v>
      </c>
      <c r="N2" s="413"/>
      <c r="O2" s="412" t="s">
        <v>94</v>
      </c>
      <c r="P2" s="413"/>
      <c r="Q2" s="409" t="s">
        <v>221</v>
      </c>
      <c r="R2" s="410"/>
      <c r="S2" s="409" t="s">
        <v>220</v>
      </c>
      <c r="T2" s="411"/>
      <c r="U2" s="409" t="s">
        <v>223</v>
      </c>
      <c r="V2" s="411"/>
    </row>
    <row r="3" spans="1:22" x14ac:dyDescent="0.4">
      <c r="A3" s="53" t="str">
        <f t="shared" ref="A3:A10" si="0">VLOOKUP(C3,VL_SOY_2020,2,FALSE)</f>
        <v>Dyna-Gro S38EN75</v>
      </c>
      <c r="B3" s="53" t="str">
        <f t="shared" ref="B3:B10" si="1">VLOOKUP(C3,VL_SOY_2020,4,FALSE)</f>
        <v>E3</v>
      </c>
      <c r="C3" s="53" t="s">
        <v>264</v>
      </c>
      <c r="D3" s="62">
        <v>56.202800000000003</v>
      </c>
      <c r="E3" s="161" t="s">
        <v>404</v>
      </c>
      <c r="F3" s="162">
        <v>12.282</v>
      </c>
      <c r="G3" s="163" t="s">
        <v>404</v>
      </c>
      <c r="H3" s="62">
        <v>121.13</v>
      </c>
      <c r="I3" s="161" t="s">
        <v>407</v>
      </c>
      <c r="J3" s="62">
        <v>32.200000000000003</v>
      </c>
      <c r="K3" s="161" t="s">
        <v>457</v>
      </c>
      <c r="L3" s="175">
        <v>1</v>
      </c>
      <c r="M3" s="162"/>
      <c r="N3" s="163"/>
      <c r="O3" s="162"/>
      <c r="P3" s="163"/>
      <c r="Q3" s="162"/>
      <c r="R3" s="163"/>
      <c r="S3" s="162"/>
      <c r="T3" s="163"/>
      <c r="U3" s="162"/>
      <c r="V3" s="163"/>
    </row>
    <row r="4" spans="1:22" x14ac:dyDescent="0.4">
      <c r="A4" s="164" t="str">
        <f t="shared" si="0"/>
        <v>Xitavo XO 3855E</v>
      </c>
      <c r="B4" s="164" t="str">
        <f t="shared" si="1"/>
        <v>E3</v>
      </c>
      <c r="C4" s="164" t="s">
        <v>266</v>
      </c>
      <c r="D4" s="62">
        <v>53.687399999999997</v>
      </c>
      <c r="E4" s="161" t="s">
        <v>408</v>
      </c>
      <c r="F4" s="162">
        <v>12.438700000000001</v>
      </c>
      <c r="G4" s="163" t="s">
        <v>404</v>
      </c>
      <c r="H4" s="62">
        <v>121.2</v>
      </c>
      <c r="I4" s="161" t="s">
        <v>469</v>
      </c>
      <c r="J4" s="62">
        <v>29.6</v>
      </c>
      <c r="K4" s="161" t="s">
        <v>429</v>
      </c>
      <c r="L4" s="175">
        <v>1</v>
      </c>
      <c r="M4" s="162"/>
      <c r="N4" s="163"/>
      <c r="O4" s="162"/>
      <c r="P4" s="163"/>
      <c r="Q4" s="162"/>
      <c r="R4" s="163"/>
      <c r="S4" s="162"/>
      <c r="T4" s="163"/>
      <c r="U4" s="162"/>
      <c r="V4" s="163"/>
    </row>
    <row r="5" spans="1:22" x14ac:dyDescent="0.4">
      <c r="A5" s="164" t="str">
        <f t="shared" si="0"/>
        <v>Innvictis A3974XF</v>
      </c>
      <c r="B5" s="164" t="str">
        <f t="shared" si="1"/>
        <v>XF</v>
      </c>
      <c r="C5" s="164" t="s">
        <v>290</v>
      </c>
      <c r="D5" s="62">
        <v>52.209499999999998</v>
      </c>
      <c r="E5" s="161" t="s">
        <v>469</v>
      </c>
      <c r="F5" s="162">
        <v>12.239800000000001</v>
      </c>
      <c r="G5" s="163" t="s">
        <v>404</v>
      </c>
      <c r="H5" s="62">
        <v>124.13</v>
      </c>
      <c r="I5" s="161" t="s">
        <v>404</v>
      </c>
      <c r="J5" s="62">
        <v>38.466700000000003</v>
      </c>
      <c r="K5" s="161" t="s">
        <v>404</v>
      </c>
      <c r="L5" s="175">
        <v>1</v>
      </c>
      <c r="M5" s="162"/>
      <c r="N5" s="163"/>
      <c r="O5" s="162"/>
      <c r="P5" s="163"/>
      <c r="Q5" s="162"/>
      <c r="R5" s="163"/>
      <c r="S5" s="162"/>
      <c r="T5" s="163"/>
      <c r="U5" s="162"/>
      <c r="V5" s="163"/>
    </row>
    <row r="6" spans="1:22" x14ac:dyDescent="0.4">
      <c r="A6" s="164" t="str">
        <f t="shared" si="0"/>
        <v>Pioneer P38Z63E</v>
      </c>
      <c r="B6" s="164" t="str">
        <f t="shared" si="1"/>
        <v>E3</v>
      </c>
      <c r="C6" s="164" t="s">
        <v>272</v>
      </c>
      <c r="D6" s="62">
        <v>51.993099999999998</v>
      </c>
      <c r="E6" s="161" t="s">
        <v>469</v>
      </c>
      <c r="F6" s="162">
        <v>12.138</v>
      </c>
      <c r="G6" s="163" t="s">
        <v>404</v>
      </c>
      <c r="H6" s="62">
        <v>119</v>
      </c>
      <c r="I6" s="161" t="s">
        <v>428</v>
      </c>
      <c r="J6" s="62">
        <v>31.2</v>
      </c>
      <c r="K6" s="161" t="s">
        <v>458</v>
      </c>
      <c r="L6" s="175">
        <v>1</v>
      </c>
      <c r="M6" s="162"/>
      <c r="N6" s="163"/>
      <c r="O6" s="162"/>
      <c r="P6" s="163"/>
      <c r="Q6" s="162"/>
      <c r="R6" s="163"/>
      <c r="S6" s="162"/>
      <c r="T6" s="163"/>
      <c r="U6" s="162"/>
      <c r="V6" s="163"/>
    </row>
    <row r="7" spans="1:22" x14ac:dyDescent="0.4">
      <c r="A7" s="164" t="str">
        <f t="shared" si="0"/>
        <v>Benson Hill C38H052s</v>
      </c>
      <c r="B7" s="164" t="str">
        <f t="shared" si="1"/>
        <v>Conv</v>
      </c>
      <c r="C7" s="164" t="s">
        <v>255</v>
      </c>
      <c r="D7" s="62">
        <v>50.895899999999997</v>
      </c>
      <c r="E7" s="161" t="s">
        <v>407</v>
      </c>
      <c r="F7" s="162">
        <v>11.936</v>
      </c>
      <c r="G7" s="163" t="s">
        <v>404</v>
      </c>
      <c r="H7" s="62">
        <v>122.07</v>
      </c>
      <c r="I7" s="161" t="s">
        <v>469</v>
      </c>
      <c r="J7" s="62">
        <v>29.6</v>
      </c>
      <c r="K7" s="161" t="s">
        <v>429</v>
      </c>
      <c r="L7" s="175">
        <v>1</v>
      </c>
      <c r="M7" s="162"/>
      <c r="N7" s="163"/>
      <c r="O7" s="162"/>
      <c r="P7" s="163"/>
      <c r="Q7" s="162"/>
      <c r="R7" s="163"/>
      <c r="S7" s="162"/>
      <c r="T7" s="163"/>
      <c r="U7" s="162"/>
      <c r="V7" s="163"/>
    </row>
    <row r="8" spans="1:22" x14ac:dyDescent="0.4">
      <c r="A8" s="164" t="str">
        <f t="shared" si="0"/>
        <v>Xitavo XO 3795E</v>
      </c>
      <c r="B8" s="164" t="str">
        <f t="shared" si="1"/>
        <v>E3</v>
      </c>
      <c r="C8" s="164" t="s">
        <v>265</v>
      </c>
      <c r="D8" s="62">
        <v>50.657800000000002</v>
      </c>
      <c r="E8" s="161" t="s">
        <v>407</v>
      </c>
      <c r="F8" s="162">
        <v>11.959300000000001</v>
      </c>
      <c r="G8" s="163" t="s">
        <v>404</v>
      </c>
      <c r="H8" s="62">
        <v>121.07</v>
      </c>
      <c r="I8" s="161" t="s">
        <v>407</v>
      </c>
      <c r="J8" s="62">
        <v>34.799999999999997</v>
      </c>
      <c r="K8" s="161" t="s">
        <v>469</v>
      </c>
      <c r="L8" s="175">
        <v>1</v>
      </c>
      <c r="M8" s="162"/>
      <c r="N8" s="163"/>
      <c r="O8" s="162"/>
      <c r="P8" s="163"/>
      <c r="Q8" s="162"/>
      <c r="R8" s="163"/>
      <c r="S8" s="162"/>
      <c r="T8" s="163"/>
      <c r="U8" s="162"/>
      <c r="V8" s="163"/>
    </row>
    <row r="9" spans="1:22" x14ac:dyDescent="0.4">
      <c r="A9" s="53" t="str">
        <f t="shared" si="0"/>
        <v>Benson Hill N35D950S</v>
      </c>
      <c r="B9" s="53" t="str">
        <f t="shared" si="1"/>
        <v>Conv</v>
      </c>
      <c r="C9" s="53" t="s">
        <v>313</v>
      </c>
      <c r="D9" s="62">
        <v>50.456299999999999</v>
      </c>
      <c r="E9" s="161" t="s">
        <v>407</v>
      </c>
      <c r="F9" s="162">
        <v>12.118</v>
      </c>
      <c r="G9" s="163" t="s">
        <v>404</v>
      </c>
      <c r="H9" s="62">
        <v>117.93</v>
      </c>
      <c r="I9" s="161" t="s">
        <v>429</v>
      </c>
      <c r="J9" s="62">
        <v>31.6</v>
      </c>
      <c r="K9" s="161" t="s">
        <v>458</v>
      </c>
      <c r="L9" s="175">
        <v>1</v>
      </c>
      <c r="M9" s="162"/>
      <c r="N9" s="163"/>
      <c r="O9" s="162"/>
      <c r="P9" s="163"/>
      <c r="Q9" s="162"/>
      <c r="R9" s="163"/>
      <c r="S9" s="162"/>
      <c r="T9" s="163"/>
      <c r="U9" s="162"/>
      <c r="V9" s="163"/>
    </row>
    <row r="10" spans="1:22" x14ac:dyDescent="0.4">
      <c r="A10" s="164" t="str">
        <f t="shared" si="0"/>
        <v>Benson Hill BX37Q467</v>
      </c>
      <c r="B10" s="164" t="str">
        <f t="shared" si="1"/>
        <v>Conv</v>
      </c>
      <c r="C10" s="164" t="s">
        <v>254</v>
      </c>
      <c r="D10" s="62">
        <v>47.5608</v>
      </c>
      <c r="E10" s="161" t="s">
        <v>406</v>
      </c>
      <c r="F10" s="162">
        <v>12.1913</v>
      </c>
      <c r="G10" s="163" t="s">
        <v>404</v>
      </c>
      <c r="H10" s="62">
        <v>119.8</v>
      </c>
      <c r="I10" s="161" t="s">
        <v>457</v>
      </c>
      <c r="J10" s="62">
        <v>33.200000000000003</v>
      </c>
      <c r="K10" s="161" t="s">
        <v>406</v>
      </c>
      <c r="L10" s="175">
        <v>1</v>
      </c>
      <c r="M10" s="162"/>
      <c r="N10" s="163"/>
      <c r="O10" s="162"/>
      <c r="P10" s="163"/>
      <c r="Q10" s="162"/>
      <c r="R10" s="163"/>
      <c r="S10" s="162"/>
      <c r="T10" s="163"/>
      <c r="U10" s="162"/>
      <c r="V10" s="163"/>
    </row>
    <row r="11" spans="1:22" ht="12.75" customHeight="1" x14ac:dyDescent="0.4">
      <c r="A11" s="105" t="s">
        <v>10</v>
      </c>
      <c r="B11" s="103"/>
      <c r="C11" s="106"/>
      <c r="D11" s="200">
        <v>51.707999999999998</v>
      </c>
      <c r="E11" s="201"/>
      <c r="F11" s="135">
        <v>12.1629</v>
      </c>
      <c r="G11" s="136"/>
      <c r="H11" s="123">
        <v>120.79</v>
      </c>
      <c r="I11" s="124"/>
      <c r="J11" s="123">
        <v>32.583300000000001</v>
      </c>
      <c r="K11" s="124"/>
      <c r="L11" s="355">
        <v>1</v>
      </c>
      <c r="M11" s="125"/>
      <c r="N11" s="126"/>
      <c r="O11" s="125"/>
      <c r="P11" s="126"/>
      <c r="Q11" s="325"/>
      <c r="R11" s="326"/>
      <c r="S11" s="325"/>
      <c r="T11" s="324"/>
      <c r="U11" s="325"/>
      <c r="V11" s="324"/>
    </row>
    <row r="12" spans="1:22" ht="12.75" customHeight="1" x14ac:dyDescent="0.4">
      <c r="A12" s="54" t="s">
        <v>50</v>
      </c>
      <c r="B12" s="56"/>
      <c r="C12" s="56"/>
      <c r="D12" s="202">
        <v>9.3377999999999997</v>
      </c>
      <c r="E12" s="203"/>
      <c r="F12" s="129">
        <v>0.46439999999999998</v>
      </c>
      <c r="G12" s="130"/>
      <c r="H12" s="127">
        <v>2.3235999999999999</v>
      </c>
      <c r="I12" s="128"/>
      <c r="J12" s="127">
        <v>2.1347</v>
      </c>
      <c r="K12" s="128"/>
      <c r="L12" s="356" t="s">
        <v>189</v>
      </c>
      <c r="M12" s="129"/>
      <c r="N12" s="130"/>
      <c r="O12" s="129"/>
      <c r="P12" s="130"/>
      <c r="Q12" s="322"/>
      <c r="R12" s="323"/>
      <c r="S12" s="322"/>
      <c r="T12" s="321"/>
      <c r="U12" s="322"/>
      <c r="V12" s="321"/>
    </row>
    <row r="13" spans="1:22" ht="12.75" customHeight="1" x14ac:dyDescent="0.6">
      <c r="A13" s="55" t="s">
        <v>33</v>
      </c>
      <c r="B13" s="31"/>
      <c r="C13" s="31"/>
      <c r="D13" s="137">
        <v>3.7103299999999999</v>
      </c>
      <c r="E13" s="138"/>
      <c r="F13" s="133" t="s">
        <v>405</v>
      </c>
      <c r="G13" s="134"/>
      <c r="H13" s="131">
        <v>1.3716600000000001</v>
      </c>
      <c r="I13" s="132"/>
      <c r="J13" s="131">
        <v>1.5186900000000001</v>
      </c>
      <c r="K13" s="132"/>
      <c r="L13" s="357" t="s">
        <v>189</v>
      </c>
      <c r="M13" s="133"/>
      <c r="N13" s="134"/>
      <c r="O13" s="133"/>
      <c r="P13" s="134"/>
      <c r="Q13" s="319"/>
      <c r="R13" s="320"/>
      <c r="S13" s="319"/>
      <c r="T13" s="318"/>
      <c r="U13" s="319"/>
      <c r="V13" s="318"/>
    </row>
    <row r="14" spans="1:22" ht="12.75" customHeight="1" x14ac:dyDescent="0.4">
      <c r="A14" s="55" t="s">
        <v>51</v>
      </c>
      <c r="B14" s="31"/>
      <c r="C14" s="31"/>
      <c r="D14" s="137">
        <v>9.9024349958000002</v>
      </c>
      <c r="E14" s="138"/>
      <c r="F14" s="131">
        <v>8.0094698774000008</v>
      </c>
      <c r="G14" s="132"/>
      <c r="H14" s="131">
        <v>1.5670986082</v>
      </c>
      <c r="I14" s="132"/>
      <c r="J14" s="131">
        <v>6.4322248044999997</v>
      </c>
      <c r="K14" s="132"/>
      <c r="L14" s="358" t="s">
        <v>189</v>
      </c>
      <c r="M14" s="131"/>
      <c r="N14" s="132"/>
      <c r="O14" s="131"/>
      <c r="P14" s="132"/>
      <c r="Q14" s="131"/>
      <c r="R14" s="132"/>
      <c r="S14" s="131"/>
      <c r="T14" s="132"/>
      <c r="U14" s="131"/>
      <c r="V14" s="132"/>
    </row>
    <row r="15" spans="1:22" s="44" customFormat="1" ht="12.6" thickBot="1" x14ac:dyDescent="0.45">
      <c r="A15" s="317" t="s">
        <v>222</v>
      </c>
      <c r="B15" s="316"/>
      <c r="C15" s="316"/>
      <c r="D15" s="314">
        <v>5</v>
      </c>
      <c r="E15" s="315"/>
      <c r="F15" s="314">
        <v>5</v>
      </c>
      <c r="G15" s="315"/>
      <c r="H15" s="314">
        <v>5</v>
      </c>
      <c r="I15" s="315"/>
      <c r="J15" s="314">
        <v>5</v>
      </c>
      <c r="K15" s="315"/>
      <c r="L15" s="359">
        <v>5</v>
      </c>
      <c r="M15" s="314">
        <v>1</v>
      </c>
      <c r="N15" s="315"/>
      <c r="O15" s="314">
        <v>1</v>
      </c>
      <c r="P15" s="315"/>
      <c r="Q15" s="312">
        <v>1</v>
      </c>
      <c r="R15" s="313"/>
      <c r="S15" s="312">
        <v>1</v>
      </c>
      <c r="T15" s="311"/>
      <c r="U15" s="312">
        <v>6</v>
      </c>
      <c r="V15" s="311"/>
    </row>
    <row r="16" spans="1:22" s="1" customFormat="1" x14ac:dyDescent="0.4">
      <c r="A16" s="7"/>
      <c r="B16" s="7"/>
      <c r="C16" s="7"/>
      <c r="D16" s="10"/>
      <c r="E16" s="10"/>
      <c r="F16" s="11"/>
      <c r="G16" s="11"/>
      <c r="H16" s="3"/>
      <c r="I16" s="3"/>
      <c r="J16" s="3"/>
      <c r="K16" s="3"/>
      <c r="L16" s="11"/>
      <c r="Q16" s="50"/>
      <c r="R16" s="50"/>
      <c r="S16" s="50"/>
      <c r="T16" s="50"/>
      <c r="U16" s="50"/>
      <c r="V16" s="50"/>
    </row>
    <row r="17" spans="1:22" s="1" customFormat="1" x14ac:dyDescent="0.4">
      <c r="A17" s="9"/>
      <c r="B17" s="7"/>
      <c r="C17" s="7"/>
      <c r="D17" s="9"/>
      <c r="E17" s="9"/>
      <c r="F17" s="3"/>
      <c r="G17" s="3"/>
      <c r="H17" s="80"/>
      <c r="I17" s="80"/>
      <c r="J17" s="80"/>
      <c r="K17" s="80"/>
      <c r="L17" s="3"/>
      <c r="Q17" s="50"/>
      <c r="R17" s="50"/>
      <c r="S17" s="50"/>
      <c r="T17" s="50"/>
      <c r="U17" s="50"/>
      <c r="V17" s="50"/>
    </row>
    <row r="18" spans="1:22" s="1" customFormat="1" x14ac:dyDescent="0.4">
      <c r="A18" s="9"/>
      <c r="B18" s="7"/>
      <c r="C18" s="7"/>
      <c r="D18" s="9"/>
      <c r="E18" s="9"/>
      <c r="F18" s="3"/>
      <c r="G18" s="3"/>
      <c r="H18" s="81"/>
      <c r="I18" s="81"/>
      <c r="J18" s="81"/>
      <c r="K18" s="81"/>
      <c r="L18" s="3"/>
      <c r="Q18" s="50"/>
      <c r="R18" s="50"/>
      <c r="S18" s="50"/>
      <c r="T18" s="50"/>
      <c r="U18" s="50"/>
      <c r="V18" s="50"/>
    </row>
    <row r="19" spans="1:22" s="1" customFormat="1" x14ac:dyDescent="0.4">
      <c r="A19" s="9"/>
      <c r="B19" s="7"/>
      <c r="C19" s="7"/>
      <c r="D19" s="9"/>
      <c r="E19" s="9"/>
      <c r="F19" s="3"/>
      <c r="G19" s="3"/>
      <c r="H19" s="3"/>
      <c r="I19" s="3"/>
      <c r="J19" s="3"/>
      <c r="K19" s="3"/>
      <c r="L19" s="3"/>
      <c r="Q19" s="50"/>
      <c r="R19" s="50"/>
      <c r="S19" s="50"/>
      <c r="T19" s="50"/>
      <c r="U19" s="50"/>
      <c r="V19" s="50"/>
    </row>
    <row r="20" spans="1:22" s="1" customFormat="1" x14ac:dyDescent="0.4">
      <c r="A20" s="9"/>
      <c r="B20" s="7"/>
      <c r="C20" s="7"/>
      <c r="D20" s="9"/>
      <c r="E20" s="9"/>
      <c r="F20" s="3"/>
      <c r="G20" s="3"/>
      <c r="H20" s="3"/>
      <c r="I20" s="3"/>
      <c r="J20" s="3"/>
      <c r="K20" s="3"/>
      <c r="L20" s="3"/>
      <c r="Q20" s="50"/>
      <c r="R20" s="50"/>
      <c r="S20" s="50"/>
      <c r="T20" s="50"/>
      <c r="U20" s="50"/>
      <c r="V20" s="50"/>
    </row>
    <row r="21" spans="1:22" s="1" customFormat="1" x14ac:dyDescent="0.4">
      <c r="A21" s="9"/>
      <c r="B21" s="7"/>
      <c r="C21" s="7"/>
      <c r="D21" s="9"/>
      <c r="E21" s="9"/>
      <c r="F21" s="3"/>
      <c r="G21" s="3"/>
      <c r="H21" s="3"/>
      <c r="I21" s="3"/>
      <c r="J21" s="3"/>
      <c r="K21" s="3"/>
      <c r="L21" s="3"/>
      <c r="Q21" s="50"/>
      <c r="R21" s="50"/>
      <c r="S21" s="50"/>
      <c r="T21" s="50"/>
      <c r="U21" s="50"/>
      <c r="V21" s="50"/>
    </row>
    <row r="22" spans="1:22" s="1" customFormat="1" x14ac:dyDescent="0.4">
      <c r="A22" s="9"/>
      <c r="B22" s="7"/>
      <c r="C22" s="7"/>
      <c r="D22" s="9"/>
      <c r="E22" s="9"/>
      <c r="F22" s="3"/>
      <c r="G22" s="3"/>
      <c r="H22" s="3"/>
      <c r="I22" s="3"/>
      <c r="J22" s="3"/>
      <c r="K22" s="3"/>
      <c r="L22" s="3"/>
      <c r="Q22" s="50"/>
      <c r="R22" s="50"/>
      <c r="S22" s="50"/>
      <c r="T22" s="50"/>
      <c r="U22" s="50"/>
      <c r="V22" s="50"/>
    </row>
    <row r="23" spans="1:22" s="1" customFormat="1" x14ac:dyDescent="0.4">
      <c r="A23" s="9"/>
      <c r="B23" s="7"/>
      <c r="C23" s="7"/>
      <c r="D23" s="9"/>
      <c r="E23" s="9"/>
      <c r="F23" s="3"/>
      <c r="G23" s="3"/>
      <c r="H23" s="3"/>
      <c r="I23" s="3"/>
      <c r="J23" s="3"/>
      <c r="K23" s="3"/>
      <c r="L23" s="3"/>
      <c r="Q23" s="50"/>
      <c r="R23" s="50"/>
      <c r="S23" s="50"/>
      <c r="T23" s="50"/>
      <c r="U23" s="50"/>
      <c r="V23" s="50"/>
    </row>
    <row r="24" spans="1:22" s="1" customFormat="1" x14ac:dyDescent="0.4">
      <c r="A24" s="104"/>
      <c r="B24" s="7"/>
      <c r="C24" s="7"/>
      <c r="D24" s="104"/>
      <c r="E24" s="104"/>
      <c r="F24" s="42"/>
      <c r="G24" s="42"/>
      <c r="H24" s="42"/>
      <c r="I24" s="42"/>
      <c r="J24" s="42"/>
      <c r="K24" s="42"/>
      <c r="L24" s="3"/>
      <c r="Q24" s="44"/>
      <c r="R24" s="44"/>
      <c r="S24" s="44"/>
      <c r="T24" s="44"/>
      <c r="U24" s="44"/>
      <c r="V24" s="44"/>
    </row>
    <row r="25" spans="1:22" x14ac:dyDescent="0.4">
      <c r="A25" s="9"/>
      <c r="B25" s="7"/>
      <c r="C25" s="7"/>
      <c r="D25" s="9"/>
      <c r="E25" s="9"/>
      <c r="L25" s="3"/>
    </row>
    <row r="26" spans="1:22" ht="14.1" x14ac:dyDescent="0.4">
      <c r="A26" s="4"/>
      <c r="B26" s="7"/>
      <c r="C26" s="7"/>
      <c r="D26" s="82"/>
      <c r="E26" s="82"/>
      <c r="F26" s="6"/>
      <c r="G26" s="6"/>
      <c r="H26" s="6"/>
      <c r="I26" s="6"/>
      <c r="J26" s="6"/>
      <c r="K26" s="6"/>
    </row>
    <row r="27" spans="1:22" x14ac:dyDescent="0.4">
      <c r="B27" s="22"/>
      <c r="C27" s="22"/>
    </row>
  </sheetData>
  <sortState xmlns:xlrd2="http://schemas.microsoft.com/office/spreadsheetml/2017/richdata2" ref="A3:V10">
    <sortCondition descending="1" ref="D3:D10"/>
  </sortState>
  <mergeCells count="10">
    <mergeCell ref="D2:E2"/>
    <mergeCell ref="F2:G2"/>
    <mergeCell ref="J2:K2"/>
    <mergeCell ref="A1:V1"/>
    <mergeCell ref="Q2:R2"/>
    <mergeCell ref="S2:T2"/>
    <mergeCell ref="U2:V2"/>
    <mergeCell ref="M2:N2"/>
    <mergeCell ref="O2:P2"/>
    <mergeCell ref="H2:I2"/>
  </mergeCells>
  <conditionalFormatting sqref="A3:V10">
    <cfRule type="expression" dxfId="255" priority="1492">
      <formula>MOD(ROW(),2)=0</formula>
    </cfRule>
  </conditionalFormatting>
  <conditionalFormatting sqref="D3:D10">
    <cfRule type="top10" dxfId="254" priority="1036" percent="1" rank="25"/>
    <cfRule type="aboveAverage" dxfId="253" priority="1445"/>
  </conditionalFormatting>
  <conditionalFormatting sqref="E3:E10 G3:G10 I3:I10 K3:K10 N3:N10 P3:P10 R3:R10 T3:T10 V3:V10">
    <cfRule type="containsText" priority="267" stopIfTrue="1" operator="containsText" text="AA">
      <formula>NOT(ISERROR(SEARCH("AA",E3)))</formula>
    </cfRule>
    <cfRule type="containsText" dxfId="252" priority="268" operator="containsText" text="A">
      <formula>NOT(ISERROR(SEARCH("A",E3)))</formula>
    </cfRule>
  </conditionalFormatting>
  <conditionalFormatting sqref="F3:F10">
    <cfRule type="top10" dxfId="251" priority="1446" percent="1" rank="25"/>
    <cfRule type="aboveAverage" dxfId="250" priority="1455"/>
  </conditionalFormatting>
  <conditionalFormatting sqref="H3:H10">
    <cfRule type="top10" dxfId="249" priority="1" percent="1" rank="25"/>
    <cfRule type="aboveAverage" dxfId="248" priority="2"/>
  </conditionalFormatting>
  <conditionalFormatting sqref="J3:J10">
    <cfRule type="top10" dxfId="247" priority="1456" percent="1" rank="25"/>
    <cfRule type="aboveAverage" dxfId="246" priority="1491"/>
  </conditionalFormatting>
  <conditionalFormatting sqref="L3:L10">
    <cfRule type="top10" dxfId="245" priority="1465" percent="1" rank="25"/>
    <cfRule type="aboveAverage" dxfId="244" priority="1466"/>
  </conditionalFormatting>
  <conditionalFormatting sqref="M3:M10">
    <cfRule type="top10" dxfId="243" priority="1471" percent="1" rank="25"/>
    <cfRule type="aboveAverage" dxfId="242" priority="1472"/>
  </conditionalFormatting>
  <conditionalFormatting sqref="O3:O10">
    <cfRule type="top10" dxfId="241" priority="1481" percent="1" rank="25"/>
    <cfRule type="aboveAverage" dxfId="240" priority="1482"/>
  </conditionalFormatting>
  <conditionalFormatting sqref="Q3:Q10">
    <cfRule type="top10" dxfId="239" priority="1501" percent="1" rank="25"/>
    <cfRule type="aboveAverage" dxfId="238" priority="1502"/>
  </conditionalFormatting>
  <conditionalFormatting sqref="S3:S10">
    <cfRule type="top10" dxfId="237" priority="1511" percent="1" rank="25"/>
    <cfRule type="aboveAverage" dxfId="236" priority="1512"/>
  </conditionalFormatting>
  <conditionalFormatting sqref="U3:U10">
    <cfRule type="top10" dxfId="235" priority="1521" percent="1" rank="25"/>
    <cfRule type="aboveAverage" dxfId="234" priority="1522"/>
  </conditionalFormatting>
  <pageMargins left="0.5" right="0.5" top="0.5" bottom="0.5" header="0.3" footer="0.3"/>
  <pageSetup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9793-0698-4CC4-BE58-3699A5B7D3BC}">
  <sheetPr>
    <pageSetUpPr fitToPage="1"/>
  </sheetPr>
  <dimension ref="A1:AH26"/>
  <sheetViews>
    <sheetView zoomScaleNormal="100" workbookViewId="0">
      <pane ySplit="2" topLeftCell="A3" activePane="bottomLeft" state="frozen"/>
      <selection pane="bottomLeft" sqref="A1:U1"/>
    </sheetView>
  </sheetViews>
  <sheetFormatPr defaultColWidth="9.1640625" defaultRowHeight="12.3" x14ac:dyDescent="0.4"/>
  <cols>
    <col min="1" max="1" width="24.609375" style="1" customWidth="1"/>
    <col min="2" max="2" width="9.1640625" style="1" customWidth="1"/>
    <col min="3" max="3" width="10.5546875" style="1" hidden="1" customWidth="1"/>
    <col min="4" max="4" width="5.44140625" style="61" customWidth="1"/>
    <col min="5" max="5" width="5.44140625" style="65" customWidth="1"/>
    <col min="6" max="7" width="5.44140625" style="3" customWidth="1"/>
    <col min="8" max="9" width="5.44140625" style="3" hidden="1" customWidth="1"/>
    <col min="10" max="13" width="5.44140625" style="3" customWidth="1"/>
    <col min="14" max="15" width="5.44140625" style="3" hidden="1" customWidth="1"/>
    <col min="16" max="19" width="5.44140625" style="3" customWidth="1"/>
    <col min="20" max="23" width="5.44140625" style="3" hidden="1" customWidth="1"/>
    <col min="24" max="24" width="5.44140625" style="3" customWidth="1"/>
    <col min="25" max="34" width="9.1640625" style="1" hidden="1" customWidth="1"/>
    <col min="35" max="16384" width="9.1640625" style="1"/>
  </cols>
  <sheetData>
    <row r="1" spans="1:34" ht="30" customHeight="1" thickBot="1" x14ac:dyDescent="0.45">
      <c r="A1" s="416" t="s">
        <v>403</v>
      </c>
      <c r="B1" s="416"/>
      <c r="C1" s="416"/>
      <c r="D1" s="416"/>
      <c r="E1" s="416"/>
      <c r="F1" s="416"/>
      <c r="G1" s="416"/>
      <c r="H1" s="417"/>
      <c r="I1" s="417"/>
      <c r="J1" s="416"/>
      <c r="K1" s="416"/>
      <c r="L1" s="416"/>
      <c r="M1" s="416"/>
      <c r="N1" s="416"/>
      <c r="O1" s="416"/>
      <c r="P1" s="416"/>
      <c r="Q1" s="416"/>
      <c r="R1" s="416"/>
      <c r="S1" s="416"/>
      <c r="T1" s="416"/>
      <c r="U1" s="416"/>
      <c r="V1" s="83"/>
      <c r="W1" s="83"/>
      <c r="X1" s="83"/>
    </row>
    <row r="2" spans="1:34" ht="41.25" customHeight="1" x14ac:dyDescent="0.4">
      <c r="A2" s="33" t="s">
        <v>71</v>
      </c>
      <c r="B2" s="32" t="s">
        <v>52</v>
      </c>
      <c r="C2" s="32"/>
      <c r="D2" s="414" t="s">
        <v>101</v>
      </c>
      <c r="E2" s="415"/>
      <c r="F2" s="414" t="s">
        <v>148</v>
      </c>
      <c r="G2" s="415"/>
      <c r="H2" s="414" t="s">
        <v>95</v>
      </c>
      <c r="I2" s="415"/>
      <c r="J2" s="414" t="s">
        <v>96</v>
      </c>
      <c r="K2" s="415"/>
      <c r="L2" s="414" t="s">
        <v>97</v>
      </c>
      <c r="M2" s="415"/>
      <c r="N2" s="414" t="s">
        <v>126</v>
      </c>
      <c r="O2" s="415"/>
      <c r="P2" s="414" t="s">
        <v>98</v>
      </c>
      <c r="Q2" s="415"/>
      <c r="R2" s="414" t="s">
        <v>99</v>
      </c>
      <c r="S2" s="415"/>
      <c r="T2" s="414" t="s">
        <v>100</v>
      </c>
      <c r="U2" s="415"/>
      <c r="V2" s="414" t="s">
        <v>252</v>
      </c>
      <c r="W2" s="415"/>
      <c r="X2" s="327"/>
      <c r="Y2" s="1" t="s">
        <v>459</v>
      </c>
      <c r="Z2" s="1" t="s">
        <v>467</v>
      </c>
      <c r="AA2" s="1" t="s">
        <v>460</v>
      </c>
      <c r="AB2" s="1" t="s">
        <v>461</v>
      </c>
      <c r="AC2" s="1" t="s">
        <v>464</v>
      </c>
      <c r="AD2" s="1" t="s">
        <v>462</v>
      </c>
      <c r="AE2" s="1" t="s">
        <v>463</v>
      </c>
      <c r="AF2" s="1" t="s">
        <v>465</v>
      </c>
      <c r="AG2" s="1" t="s">
        <v>466</v>
      </c>
    </row>
    <row r="3" spans="1:34" ht="12.75" customHeight="1" x14ac:dyDescent="0.4">
      <c r="A3" s="165" t="str">
        <f t="shared" ref="A3:A10" si="0">VLOOKUP(C3,VL_SOY_2020,2,FALSE)</f>
        <v>Dyna-Gro S38EN75</v>
      </c>
      <c r="B3" s="165" t="str">
        <f t="shared" ref="B3:B10" si="1">VLOOKUP(C3,VL_SOY_2020,4,FALSE)</f>
        <v>E3</v>
      </c>
      <c r="C3" s="164" t="s">
        <v>264</v>
      </c>
      <c r="D3" s="62">
        <v>56.202800000000003</v>
      </c>
      <c r="E3" s="161" t="s">
        <v>404</v>
      </c>
      <c r="F3" s="62">
        <v>84.109099999999998</v>
      </c>
      <c r="G3" s="161" t="s">
        <v>404</v>
      </c>
      <c r="H3" s="62"/>
      <c r="I3" s="161"/>
      <c r="J3" s="62">
        <v>59.491700000000002</v>
      </c>
      <c r="K3" s="161" t="s">
        <v>408</v>
      </c>
      <c r="L3" s="62">
        <v>18.968299999999999</v>
      </c>
      <c r="M3" s="161" t="s">
        <v>404</v>
      </c>
      <c r="N3" s="62">
        <v>34.7956</v>
      </c>
      <c r="O3" s="161" t="s">
        <v>407</v>
      </c>
      <c r="P3" s="62">
        <v>65.505200000000002</v>
      </c>
      <c r="Q3" s="161" t="s">
        <v>404</v>
      </c>
      <c r="R3" s="62">
        <v>52.939900000000002</v>
      </c>
      <c r="S3" s="161" t="s">
        <v>404</v>
      </c>
      <c r="T3" s="62">
        <v>47.0456</v>
      </c>
      <c r="U3" s="161" t="s">
        <v>404</v>
      </c>
      <c r="V3" s="62"/>
      <c r="W3" s="161"/>
      <c r="X3" s="329"/>
      <c r="Y3" s="67">
        <f t="shared" ref="Y3:Y10" si="2">IF(F3&gt;F$11,1,0)</f>
        <v>1</v>
      </c>
      <c r="Z3" s="67"/>
      <c r="AA3" s="67">
        <f t="shared" ref="AA3:AA10" si="3">IF(J3&gt;J$11,1,0)</f>
        <v>1</v>
      </c>
      <c r="AB3" s="67">
        <f t="shared" ref="AB3:AB10" si="4">IF(L3&gt;L$11,1,0)</f>
        <v>0</v>
      </c>
      <c r="AC3" s="67"/>
      <c r="AD3" s="67">
        <f t="shared" ref="AD3:AD10" si="5">IF(P3&gt;P$11,1,0)</f>
        <v>1</v>
      </c>
      <c r="AE3" s="67">
        <f t="shared" ref="AE3:AE10" si="6">IF(R3&gt;R$11,1,0)</f>
        <v>1</v>
      </c>
      <c r="AF3" s="67"/>
      <c r="AG3" s="67"/>
      <c r="AH3" s="1">
        <f t="shared" ref="AH3:AH10" si="7">SUM(Y3:AG3)/(COUNT(Y3:AG3))</f>
        <v>0.8</v>
      </c>
    </row>
    <row r="4" spans="1:34" x14ac:dyDescent="0.4">
      <c r="A4" s="53" t="str">
        <f t="shared" si="0"/>
        <v>Xitavo XO 3855E</v>
      </c>
      <c r="B4" s="53" t="str">
        <f t="shared" si="1"/>
        <v>E3</v>
      </c>
      <c r="C4" s="53" t="s">
        <v>266</v>
      </c>
      <c r="D4" s="62">
        <v>53.687399999999997</v>
      </c>
      <c r="E4" s="161" t="s">
        <v>408</v>
      </c>
      <c r="F4" s="62">
        <v>73.157600000000002</v>
      </c>
      <c r="G4" s="161" t="s">
        <v>404</v>
      </c>
      <c r="H4" s="62"/>
      <c r="I4" s="161"/>
      <c r="J4" s="62">
        <v>62.0471</v>
      </c>
      <c r="K4" s="161" t="s">
        <v>404</v>
      </c>
      <c r="L4" s="62">
        <v>19.782399999999999</v>
      </c>
      <c r="M4" s="161" t="s">
        <v>404</v>
      </c>
      <c r="N4" s="62">
        <v>38.767800000000001</v>
      </c>
      <c r="O4" s="161" t="s">
        <v>407</v>
      </c>
      <c r="P4" s="62">
        <v>65.970600000000005</v>
      </c>
      <c r="Q4" s="161" t="s">
        <v>404</v>
      </c>
      <c r="R4" s="62">
        <v>47.479399999999998</v>
      </c>
      <c r="S4" s="161" t="s">
        <v>404</v>
      </c>
      <c r="T4" s="62">
        <v>48.011899999999997</v>
      </c>
      <c r="U4" s="161" t="s">
        <v>404</v>
      </c>
      <c r="V4" s="62"/>
      <c r="W4" s="161"/>
      <c r="X4" s="328"/>
      <c r="Y4" s="67">
        <f t="shared" si="2"/>
        <v>0</v>
      </c>
      <c r="Z4" s="67"/>
      <c r="AA4" s="67">
        <f t="shared" si="3"/>
        <v>1</v>
      </c>
      <c r="AB4" s="67">
        <f t="shared" si="4"/>
        <v>1</v>
      </c>
      <c r="AC4" s="67"/>
      <c r="AD4" s="67">
        <f t="shared" si="5"/>
        <v>1</v>
      </c>
      <c r="AE4" s="67">
        <f t="shared" si="6"/>
        <v>1</v>
      </c>
      <c r="AF4" s="67"/>
      <c r="AG4" s="67"/>
      <c r="AH4" s="1">
        <f t="shared" si="7"/>
        <v>0.8</v>
      </c>
    </row>
    <row r="5" spans="1:34" x14ac:dyDescent="0.4">
      <c r="A5" s="164" t="str">
        <f t="shared" si="0"/>
        <v>Innvictis A3974XF</v>
      </c>
      <c r="B5" s="164" t="str">
        <f t="shared" si="1"/>
        <v>XF</v>
      </c>
      <c r="C5" s="164" t="s">
        <v>290</v>
      </c>
      <c r="D5" s="62">
        <v>52.209499999999998</v>
      </c>
      <c r="E5" s="161" t="s">
        <v>469</v>
      </c>
      <c r="F5" s="62">
        <v>73.813100000000006</v>
      </c>
      <c r="G5" s="161" t="s">
        <v>404</v>
      </c>
      <c r="H5" s="62"/>
      <c r="I5" s="161"/>
      <c r="J5" s="62">
        <v>56.1008</v>
      </c>
      <c r="K5" s="161" t="s">
        <v>407</v>
      </c>
      <c r="L5" s="62">
        <v>21.1876</v>
      </c>
      <c r="M5" s="161" t="s">
        <v>404</v>
      </c>
      <c r="N5" s="62">
        <v>56.678600000000003</v>
      </c>
      <c r="O5" s="161" t="s">
        <v>404</v>
      </c>
      <c r="P5" s="62">
        <v>63.905299999999997</v>
      </c>
      <c r="Q5" s="161" t="s">
        <v>404</v>
      </c>
      <c r="R5" s="62">
        <v>46.040999999999997</v>
      </c>
      <c r="S5" s="161" t="s">
        <v>404</v>
      </c>
      <c r="T5" s="62">
        <v>46.636899999999997</v>
      </c>
      <c r="U5" s="161" t="s">
        <v>404</v>
      </c>
      <c r="V5" s="62"/>
      <c r="W5" s="161"/>
      <c r="X5" s="329"/>
      <c r="Y5" s="67">
        <f t="shared" si="2"/>
        <v>0</v>
      </c>
      <c r="Z5" s="67"/>
      <c r="AA5" s="67">
        <f t="shared" si="3"/>
        <v>0</v>
      </c>
      <c r="AB5" s="67">
        <f t="shared" si="4"/>
        <v>1</v>
      </c>
      <c r="AC5" s="67"/>
      <c r="AD5" s="67">
        <f t="shared" si="5"/>
        <v>1</v>
      </c>
      <c r="AE5" s="67">
        <f t="shared" si="6"/>
        <v>0</v>
      </c>
      <c r="AF5" s="67"/>
      <c r="AG5" s="67"/>
      <c r="AH5" s="1">
        <f t="shared" si="7"/>
        <v>0.4</v>
      </c>
    </row>
    <row r="6" spans="1:34" x14ac:dyDescent="0.4">
      <c r="A6" s="164" t="str">
        <f t="shared" si="0"/>
        <v>Pioneer P38Z63E</v>
      </c>
      <c r="B6" s="164" t="str">
        <f t="shared" si="1"/>
        <v>E3</v>
      </c>
      <c r="C6" s="164" t="s">
        <v>272</v>
      </c>
      <c r="D6" s="62">
        <v>51.993099999999998</v>
      </c>
      <c r="E6" s="161" t="s">
        <v>469</v>
      </c>
      <c r="F6" s="62">
        <v>70.223500000000001</v>
      </c>
      <c r="G6" s="161" t="s">
        <v>404</v>
      </c>
      <c r="H6" s="62"/>
      <c r="I6" s="161"/>
      <c r="J6" s="62">
        <v>59.014200000000002</v>
      </c>
      <c r="K6" s="161" t="s">
        <v>408</v>
      </c>
      <c r="L6" s="62">
        <v>19.1069</v>
      </c>
      <c r="M6" s="161" t="s">
        <v>404</v>
      </c>
      <c r="N6" s="62">
        <v>35.539200000000001</v>
      </c>
      <c r="O6" s="161" t="s">
        <v>407</v>
      </c>
      <c r="P6" s="62">
        <v>64.176599999999993</v>
      </c>
      <c r="Q6" s="161" t="s">
        <v>404</v>
      </c>
      <c r="R6" s="62">
        <v>47.444099999999999</v>
      </c>
      <c r="S6" s="161" t="s">
        <v>404</v>
      </c>
      <c r="T6" s="62">
        <v>45.913899999999998</v>
      </c>
      <c r="U6" s="161" t="s">
        <v>404</v>
      </c>
      <c r="V6" s="62"/>
      <c r="W6" s="161"/>
      <c r="X6" s="328"/>
      <c r="Y6" s="67">
        <f t="shared" si="2"/>
        <v>0</v>
      </c>
      <c r="Z6" s="67"/>
      <c r="AA6" s="67">
        <f t="shared" si="3"/>
        <v>1</v>
      </c>
      <c r="AB6" s="67">
        <f t="shared" si="4"/>
        <v>1</v>
      </c>
      <c r="AC6" s="67"/>
      <c r="AD6" s="67">
        <f t="shared" si="5"/>
        <v>1</v>
      </c>
      <c r="AE6" s="67">
        <f t="shared" si="6"/>
        <v>1</v>
      </c>
      <c r="AF6" s="67"/>
      <c r="AG6" s="67"/>
      <c r="AH6" s="1">
        <f t="shared" si="7"/>
        <v>0.8</v>
      </c>
    </row>
    <row r="7" spans="1:34" x14ac:dyDescent="0.4">
      <c r="A7" s="164" t="str">
        <f t="shared" si="0"/>
        <v>Benson Hill C38H052s</v>
      </c>
      <c r="B7" s="164" t="str">
        <f t="shared" si="1"/>
        <v>Conv</v>
      </c>
      <c r="C7" s="164" t="s">
        <v>255</v>
      </c>
      <c r="D7" s="62">
        <v>50.895899999999997</v>
      </c>
      <c r="E7" s="161" t="s">
        <v>407</v>
      </c>
      <c r="F7" s="62">
        <v>73.543400000000005</v>
      </c>
      <c r="G7" s="161" t="s">
        <v>404</v>
      </c>
      <c r="H7" s="62"/>
      <c r="I7" s="161"/>
      <c r="J7" s="62">
        <v>59.779899999999998</v>
      </c>
      <c r="K7" s="161" t="s">
        <v>408</v>
      </c>
      <c r="L7" s="62">
        <v>21.010400000000001</v>
      </c>
      <c r="M7" s="161" t="s">
        <v>404</v>
      </c>
      <c r="N7" s="62">
        <v>29.593499999999999</v>
      </c>
      <c r="O7" s="161" t="s">
        <v>407</v>
      </c>
      <c r="P7" s="62">
        <v>54.774299999999997</v>
      </c>
      <c r="Q7" s="161" t="s">
        <v>404</v>
      </c>
      <c r="R7" s="62">
        <v>45.371600000000001</v>
      </c>
      <c r="S7" s="161" t="s">
        <v>404</v>
      </c>
      <c r="T7" s="62">
        <v>41.054299999999998</v>
      </c>
      <c r="U7" s="161" t="s">
        <v>404</v>
      </c>
      <c r="V7" s="62"/>
      <c r="W7" s="161"/>
      <c r="X7" s="329"/>
      <c r="Y7" s="67">
        <f t="shared" si="2"/>
        <v>0</v>
      </c>
      <c r="Z7" s="67"/>
      <c r="AA7" s="67">
        <f t="shared" si="3"/>
        <v>1</v>
      </c>
      <c r="AB7" s="67">
        <f t="shared" si="4"/>
        <v>1</v>
      </c>
      <c r="AC7" s="67"/>
      <c r="AD7" s="67">
        <f t="shared" si="5"/>
        <v>0</v>
      </c>
      <c r="AE7" s="67">
        <f t="shared" si="6"/>
        <v>0</v>
      </c>
      <c r="AF7" s="67"/>
      <c r="AG7" s="67"/>
      <c r="AH7" s="1">
        <f t="shared" si="7"/>
        <v>0.4</v>
      </c>
    </row>
    <row r="8" spans="1:34" x14ac:dyDescent="0.4">
      <c r="A8" s="164" t="str">
        <f t="shared" si="0"/>
        <v>Xitavo XO 3795E</v>
      </c>
      <c r="B8" s="164" t="str">
        <f t="shared" si="1"/>
        <v>E3</v>
      </c>
      <c r="C8" s="164" t="s">
        <v>265</v>
      </c>
      <c r="D8" s="62">
        <v>50.657800000000002</v>
      </c>
      <c r="E8" s="161" t="s">
        <v>407</v>
      </c>
      <c r="F8" s="62">
        <v>74.378</v>
      </c>
      <c r="G8" s="161" t="s">
        <v>404</v>
      </c>
      <c r="H8" s="62"/>
      <c r="I8" s="161"/>
      <c r="J8" s="62">
        <v>50.962699999999998</v>
      </c>
      <c r="K8" s="161" t="s">
        <v>406</v>
      </c>
      <c r="L8" s="62">
        <v>16.993500000000001</v>
      </c>
      <c r="M8" s="161" t="s">
        <v>404</v>
      </c>
      <c r="N8" s="62">
        <v>45.331899999999997</v>
      </c>
      <c r="O8" s="161" t="s">
        <v>408</v>
      </c>
      <c r="P8" s="62">
        <v>61.530700000000003</v>
      </c>
      <c r="Q8" s="161" t="s">
        <v>404</v>
      </c>
      <c r="R8" s="62">
        <v>49.423900000000003</v>
      </c>
      <c r="S8" s="161" t="s">
        <v>404</v>
      </c>
      <c r="T8" s="62">
        <v>38.522500000000001</v>
      </c>
      <c r="U8" s="161" t="s">
        <v>404</v>
      </c>
      <c r="V8" s="62"/>
      <c r="W8" s="161"/>
      <c r="X8" s="328"/>
      <c r="Y8" s="67">
        <f t="shared" si="2"/>
        <v>1</v>
      </c>
      <c r="Z8" s="67"/>
      <c r="AA8" s="67">
        <f t="shared" si="3"/>
        <v>0</v>
      </c>
      <c r="AB8" s="67">
        <f t="shared" si="4"/>
        <v>0</v>
      </c>
      <c r="AC8" s="67"/>
      <c r="AD8" s="67">
        <f t="shared" si="5"/>
        <v>1</v>
      </c>
      <c r="AE8" s="67">
        <f t="shared" si="6"/>
        <v>1</v>
      </c>
      <c r="AF8" s="67"/>
      <c r="AG8" s="67"/>
      <c r="AH8" s="1">
        <f t="shared" si="7"/>
        <v>0.6</v>
      </c>
    </row>
    <row r="9" spans="1:34" x14ac:dyDescent="0.4">
      <c r="A9" s="164" t="str">
        <f t="shared" si="0"/>
        <v>Benson Hill N35D950S</v>
      </c>
      <c r="B9" s="164" t="str">
        <f t="shared" si="1"/>
        <v>Conv</v>
      </c>
      <c r="C9" s="164" t="s">
        <v>313</v>
      </c>
      <c r="D9" s="62">
        <v>50.456299999999999</v>
      </c>
      <c r="E9" s="161" t="s">
        <v>407</v>
      </c>
      <c r="F9" s="62">
        <v>77.291600000000003</v>
      </c>
      <c r="G9" s="161" t="s">
        <v>404</v>
      </c>
      <c r="H9" s="62"/>
      <c r="I9" s="161"/>
      <c r="J9" s="62">
        <v>55.698099999999997</v>
      </c>
      <c r="K9" s="161" t="s">
        <v>407</v>
      </c>
      <c r="L9" s="62">
        <v>17.057600000000001</v>
      </c>
      <c r="M9" s="161" t="s">
        <v>404</v>
      </c>
      <c r="N9" s="62">
        <v>43.479700000000001</v>
      </c>
      <c r="O9" s="161" t="s">
        <v>409</v>
      </c>
      <c r="P9" s="62">
        <v>59.694200000000002</v>
      </c>
      <c r="Q9" s="161" t="s">
        <v>404</v>
      </c>
      <c r="R9" s="62">
        <v>42.540100000000002</v>
      </c>
      <c r="S9" s="161" t="s">
        <v>404</v>
      </c>
      <c r="T9" s="62">
        <v>42.372399999999999</v>
      </c>
      <c r="U9" s="161" t="s">
        <v>404</v>
      </c>
      <c r="V9" s="62"/>
      <c r="W9" s="161"/>
      <c r="X9" s="328"/>
      <c r="Y9" s="67">
        <f t="shared" si="2"/>
        <v>1</v>
      </c>
      <c r="Z9" s="67"/>
      <c r="AA9" s="67">
        <f t="shared" si="3"/>
        <v>0</v>
      </c>
      <c r="AB9" s="67">
        <f t="shared" si="4"/>
        <v>0</v>
      </c>
      <c r="AC9" s="67"/>
      <c r="AD9" s="67">
        <f t="shared" si="5"/>
        <v>0</v>
      </c>
      <c r="AE9" s="67">
        <f t="shared" si="6"/>
        <v>0</v>
      </c>
      <c r="AF9" s="67"/>
      <c r="AG9" s="67"/>
      <c r="AH9" s="1">
        <f t="shared" si="7"/>
        <v>0.2</v>
      </c>
    </row>
    <row r="10" spans="1:34" x14ac:dyDescent="0.4">
      <c r="A10" s="164" t="str">
        <f t="shared" si="0"/>
        <v>Benson Hill BX37Q467</v>
      </c>
      <c r="B10" s="164" t="str">
        <f t="shared" si="1"/>
        <v>Conv</v>
      </c>
      <c r="C10" s="164" t="s">
        <v>254</v>
      </c>
      <c r="D10" s="62">
        <v>47.5608</v>
      </c>
      <c r="E10" s="161" t="s">
        <v>406</v>
      </c>
      <c r="F10" s="62">
        <v>66.717799999999997</v>
      </c>
      <c r="G10" s="161" t="s">
        <v>404</v>
      </c>
      <c r="H10" s="62"/>
      <c r="I10" s="161"/>
      <c r="J10" s="62">
        <v>51.691899999999997</v>
      </c>
      <c r="K10" s="161" t="s">
        <v>406</v>
      </c>
      <c r="L10" s="62">
        <v>18.3491</v>
      </c>
      <c r="M10" s="161" t="s">
        <v>404</v>
      </c>
      <c r="N10" s="62">
        <v>27.816700000000001</v>
      </c>
      <c r="O10" s="161" t="s">
        <v>406</v>
      </c>
      <c r="P10" s="62">
        <v>56.094200000000001</v>
      </c>
      <c r="Q10" s="161" t="s">
        <v>404</v>
      </c>
      <c r="R10" s="62">
        <v>44.950899999999997</v>
      </c>
      <c r="S10" s="161" t="s">
        <v>404</v>
      </c>
      <c r="T10" s="62">
        <v>45.037199999999999</v>
      </c>
      <c r="U10" s="161" t="s">
        <v>404</v>
      </c>
      <c r="V10" s="62"/>
      <c r="W10" s="161"/>
      <c r="X10" s="328"/>
      <c r="Y10" s="67">
        <f t="shared" si="2"/>
        <v>0</v>
      </c>
      <c r="Z10" s="67"/>
      <c r="AA10" s="67">
        <f t="shared" si="3"/>
        <v>0</v>
      </c>
      <c r="AB10" s="67">
        <f t="shared" si="4"/>
        <v>0</v>
      </c>
      <c r="AC10" s="67"/>
      <c r="AD10" s="67">
        <f t="shared" si="5"/>
        <v>0</v>
      </c>
      <c r="AE10" s="67">
        <f t="shared" si="6"/>
        <v>0</v>
      </c>
      <c r="AF10" s="67"/>
      <c r="AG10" s="67"/>
      <c r="AH10" s="1">
        <f t="shared" si="7"/>
        <v>0</v>
      </c>
    </row>
    <row r="11" spans="1:34" x14ac:dyDescent="0.4">
      <c r="A11" s="103" t="s">
        <v>10</v>
      </c>
      <c r="B11" s="103"/>
      <c r="C11" s="106"/>
      <c r="D11" s="200">
        <v>51.707999999999998</v>
      </c>
      <c r="E11" s="201"/>
      <c r="F11" s="204">
        <v>74.154300000000006</v>
      </c>
      <c r="G11" s="205"/>
      <c r="H11" s="204"/>
      <c r="I11" s="205"/>
      <c r="J11" s="204">
        <v>56.848300000000002</v>
      </c>
      <c r="K11" s="289"/>
      <c r="L11" s="205">
        <v>19.056999999999999</v>
      </c>
      <c r="M11" s="205"/>
      <c r="N11" s="204">
        <v>39.000399999999999</v>
      </c>
      <c r="O11" s="289"/>
      <c r="P11" s="205">
        <v>61.456400000000002</v>
      </c>
      <c r="Q11" s="205"/>
      <c r="R11" s="204">
        <v>47.023899999999998</v>
      </c>
      <c r="S11" s="289"/>
      <c r="T11" s="205">
        <v>44.324399999999997</v>
      </c>
      <c r="U11" s="205"/>
      <c r="V11" s="343"/>
      <c r="W11" s="205"/>
      <c r="X11" s="330"/>
    </row>
    <row r="12" spans="1:34" x14ac:dyDescent="0.4">
      <c r="A12" s="56" t="s">
        <v>50</v>
      </c>
      <c r="B12" s="56"/>
      <c r="C12" s="56"/>
      <c r="D12" s="202">
        <v>9.3377999999999997</v>
      </c>
      <c r="E12" s="203"/>
      <c r="F12" s="206">
        <v>3.7989999999999999</v>
      </c>
      <c r="G12" s="207"/>
      <c r="H12" s="206"/>
      <c r="I12" s="207"/>
      <c r="J12" s="206">
        <v>2.0135999999999998</v>
      </c>
      <c r="K12" s="208"/>
      <c r="L12" s="207">
        <v>1.577</v>
      </c>
      <c r="M12" s="207"/>
      <c r="N12" s="206">
        <v>6.1788999999999996</v>
      </c>
      <c r="O12" s="208"/>
      <c r="P12" s="207">
        <v>2.7252000000000001</v>
      </c>
      <c r="Q12" s="207"/>
      <c r="R12" s="206">
        <v>3.8641000000000001</v>
      </c>
      <c r="S12" s="208"/>
      <c r="T12" s="207">
        <v>6.7686999999999999</v>
      </c>
      <c r="U12" s="207"/>
      <c r="V12" s="206"/>
      <c r="W12" s="207"/>
      <c r="X12" s="331"/>
    </row>
    <row r="13" spans="1:34" ht="14.7" x14ac:dyDescent="0.6">
      <c r="A13" s="31" t="s">
        <v>41</v>
      </c>
      <c r="B13" s="31"/>
      <c r="C13" s="31"/>
      <c r="D13" s="137">
        <v>3.7103299999999999</v>
      </c>
      <c r="E13" s="138"/>
      <c r="F13" s="115" t="s">
        <v>405</v>
      </c>
      <c r="G13" s="102"/>
      <c r="H13" s="115"/>
      <c r="I13" s="102"/>
      <c r="J13" s="115">
        <v>5.16</v>
      </c>
      <c r="K13" s="122"/>
      <c r="L13" s="102" t="s">
        <v>405</v>
      </c>
      <c r="M13" s="102"/>
      <c r="N13" s="115">
        <v>16.2</v>
      </c>
      <c r="O13" s="122"/>
      <c r="P13" s="102" t="s">
        <v>405</v>
      </c>
      <c r="Q13" s="102"/>
      <c r="R13" s="115" t="s">
        <v>405</v>
      </c>
      <c r="S13" s="122"/>
      <c r="T13" s="102" t="s">
        <v>405</v>
      </c>
      <c r="U13" s="102"/>
      <c r="V13" s="115"/>
      <c r="W13" s="102"/>
      <c r="X13" s="331"/>
    </row>
    <row r="14" spans="1:34" ht="12.6" thickBot="1" x14ac:dyDescent="0.45">
      <c r="A14" s="290" t="s">
        <v>51</v>
      </c>
      <c r="B14" s="283"/>
      <c r="C14" s="283"/>
      <c r="D14" s="284">
        <v>9.9024349958000002</v>
      </c>
      <c r="E14" s="285"/>
      <c r="F14" s="286">
        <v>8.3183923443999994</v>
      </c>
      <c r="G14" s="287"/>
      <c r="H14" s="286"/>
      <c r="I14" s="287"/>
      <c r="J14" s="286">
        <v>5.1853019509999996</v>
      </c>
      <c r="K14" s="288"/>
      <c r="L14" s="287">
        <v>12.554343980000001</v>
      </c>
      <c r="M14" s="287"/>
      <c r="N14" s="286">
        <v>23.661230960000001</v>
      </c>
      <c r="O14" s="288"/>
      <c r="P14" s="287">
        <v>7.4785032019999997</v>
      </c>
      <c r="Q14" s="287"/>
      <c r="R14" s="286">
        <v>14.23272968</v>
      </c>
      <c r="S14" s="288"/>
      <c r="T14" s="287">
        <v>21.907005909999999</v>
      </c>
      <c r="U14" s="287"/>
      <c r="V14" s="286"/>
      <c r="W14" s="287"/>
      <c r="X14" s="331"/>
    </row>
    <row r="15" spans="1:34" x14ac:dyDescent="0.4">
      <c r="A15" s="7"/>
      <c r="B15" s="7"/>
      <c r="C15" s="7"/>
      <c r="D15" s="63">
        <v>8</v>
      </c>
      <c r="E15" s="63"/>
      <c r="F15" s="5">
        <v>20.297525100000001</v>
      </c>
      <c r="G15" s="5"/>
      <c r="H15" s="5">
        <v>6.1152089387000004</v>
      </c>
      <c r="I15" s="5"/>
      <c r="J15" s="5">
        <v>13.642631875999999</v>
      </c>
      <c r="K15" s="5"/>
      <c r="L15" s="1">
        <v>24.412491311</v>
      </c>
      <c r="M15" s="1"/>
      <c r="N15" s="1"/>
      <c r="O15" s="1"/>
      <c r="P15" s="1"/>
      <c r="Q15" s="1"/>
      <c r="R15" s="1"/>
      <c r="S15" s="1"/>
      <c r="T15" s="1"/>
      <c r="U15" s="1"/>
      <c r="V15" s="1"/>
      <c r="W15" s="1"/>
      <c r="X15" s="1"/>
    </row>
    <row r="16" spans="1:34" x14ac:dyDescent="0.4">
      <c r="A16" s="7"/>
      <c r="B16" s="7"/>
      <c r="C16" s="7"/>
      <c r="D16" s="63"/>
      <c r="E16" s="64"/>
      <c r="F16" s="5"/>
      <c r="G16" s="5"/>
      <c r="H16" s="5"/>
      <c r="I16" s="5"/>
      <c r="J16" s="5"/>
      <c r="K16" s="5"/>
      <c r="L16" s="5"/>
      <c r="M16" s="5"/>
      <c r="N16" s="5"/>
      <c r="O16" s="5"/>
      <c r="P16" s="5"/>
      <c r="Q16" s="5"/>
      <c r="R16" s="5"/>
      <c r="S16" s="5"/>
      <c r="T16" s="5"/>
      <c r="U16" s="5"/>
      <c r="V16" s="5"/>
      <c r="W16" s="5"/>
      <c r="X16" s="5"/>
    </row>
    <row r="17" spans="1:24" x14ac:dyDescent="0.4">
      <c r="A17" s="7"/>
      <c r="B17" s="7"/>
      <c r="C17" s="7"/>
      <c r="D17" s="63"/>
      <c r="E17" s="64"/>
      <c r="F17" s="5"/>
      <c r="G17" s="5"/>
      <c r="H17" s="5"/>
      <c r="I17" s="5"/>
      <c r="J17" s="5"/>
      <c r="K17" s="5"/>
      <c r="L17" s="5"/>
      <c r="M17" s="5"/>
      <c r="N17" s="5"/>
      <c r="O17" s="5"/>
      <c r="P17" s="5"/>
      <c r="Q17" s="5"/>
      <c r="R17" s="5"/>
      <c r="S17" s="5"/>
      <c r="T17" s="5"/>
      <c r="U17" s="5"/>
      <c r="V17" s="5"/>
      <c r="W17" s="5"/>
      <c r="X17" s="5"/>
    </row>
    <row r="18" spans="1:24" x14ac:dyDescent="0.4">
      <c r="A18" s="7"/>
      <c r="B18" s="7"/>
      <c r="C18" s="7"/>
    </row>
    <row r="19" spans="1:24" x14ac:dyDescent="0.4">
      <c r="A19" s="7"/>
      <c r="B19" s="7"/>
      <c r="C19" s="7"/>
      <c r="F19" s="8"/>
      <c r="G19" s="8"/>
      <c r="H19" s="8"/>
      <c r="I19" s="8"/>
      <c r="P19" s="1"/>
      <c r="Q19" s="1"/>
      <c r="R19" s="1"/>
      <c r="S19" s="1"/>
      <c r="T19" s="1"/>
      <c r="U19" s="1"/>
      <c r="V19" s="1"/>
      <c r="W19" s="1"/>
      <c r="X19" s="1"/>
    </row>
    <row r="20" spans="1:24" x14ac:dyDescent="0.4">
      <c r="A20" s="7"/>
      <c r="B20" s="7"/>
      <c r="C20" s="7"/>
      <c r="F20" s="8"/>
      <c r="G20" s="8"/>
      <c r="H20" s="8"/>
      <c r="I20" s="8"/>
      <c r="P20" s="1"/>
      <c r="Q20" s="1"/>
      <c r="R20" s="1"/>
      <c r="S20" s="1"/>
      <c r="T20" s="1"/>
      <c r="U20" s="1"/>
      <c r="V20" s="1"/>
      <c r="W20" s="1"/>
      <c r="X20" s="1"/>
    </row>
    <row r="21" spans="1:24" x14ac:dyDescent="0.4">
      <c r="A21" s="7"/>
      <c r="B21" s="7"/>
      <c r="C21" s="7"/>
      <c r="L21" s="1"/>
      <c r="M21" s="1"/>
      <c r="N21" s="1"/>
      <c r="O21" s="1"/>
    </row>
    <row r="22" spans="1:24" s="3" customFormat="1" x14ac:dyDescent="0.4">
      <c r="A22" s="7"/>
      <c r="B22" s="7"/>
      <c r="C22" s="7"/>
      <c r="D22" s="61"/>
      <c r="E22" s="65"/>
      <c r="L22" s="7"/>
      <c r="M22" s="7"/>
      <c r="N22" s="7"/>
      <c r="O22" s="7"/>
    </row>
    <row r="23" spans="1:24" s="3" customFormat="1" x14ac:dyDescent="0.4">
      <c r="A23" s="7"/>
      <c r="B23" s="7"/>
      <c r="C23" s="7"/>
      <c r="D23" s="61"/>
      <c r="E23" s="65"/>
      <c r="L23" s="1"/>
      <c r="M23" s="1"/>
      <c r="N23" s="1"/>
      <c r="O23" s="1"/>
    </row>
    <row r="24" spans="1:24" s="3" customFormat="1" x14ac:dyDescent="0.4">
      <c r="A24" s="7"/>
      <c r="B24" s="7"/>
      <c r="C24" s="7"/>
      <c r="D24" s="61"/>
      <c r="E24" s="65"/>
      <c r="L24" s="7"/>
      <c r="M24" s="7"/>
      <c r="N24" s="7"/>
      <c r="O24" s="7"/>
    </row>
    <row r="25" spans="1:24" s="3" customFormat="1" x14ac:dyDescent="0.4">
      <c r="A25" s="7"/>
      <c r="B25" s="7"/>
      <c r="C25" s="7"/>
      <c r="D25" s="61"/>
      <c r="E25" s="65"/>
    </row>
    <row r="26" spans="1:24" s="3" customFormat="1" x14ac:dyDescent="0.4">
      <c r="A26" s="22"/>
      <c r="B26" s="22"/>
      <c r="C26" s="22"/>
      <c r="D26" s="61"/>
      <c r="E26" s="65"/>
    </row>
  </sheetData>
  <sortState xmlns:xlrd2="http://schemas.microsoft.com/office/spreadsheetml/2017/richdata2" ref="A3:AH10">
    <sortCondition descending="1" ref="D3:D10"/>
  </sortState>
  <mergeCells count="11">
    <mergeCell ref="V2:W2"/>
    <mergeCell ref="A1:U1"/>
    <mergeCell ref="D2:E2"/>
    <mergeCell ref="F2:G2"/>
    <mergeCell ref="H2:I2"/>
    <mergeCell ref="J2:K2"/>
    <mergeCell ref="L2:M2"/>
    <mergeCell ref="N2:O2"/>
    <mergeCell ref="P2:Q2"/>
    <mergeCell ref="R2:S2"/>
    <mergeCell ref="T2:U2"/>
  </mergeCells>
  <conditionalFormatting sqref="A3:W10">
    <cfRule type="expression" dxfId="233" priority="50">
      <formula>MOD(ROW(),2)=0</formula>
    </cfRule>
  </conditionalFormatting>
  <conditionalFormatting sqref="D3:D10">
    <cfRule type="top10" dxfId="232" priority="1917" percent="1" rank="25"/>
    <cfRule type="aboveAverage" dxfId="231" priority="1918"/>
  </conditionalFormatting>
  <conditionalFormatting sqref="E3:E10 G3:G10 I3:I10 K3:K10 M3:M10 O3:O10 Q3:Q10 S3:S10 U3:U10 W3:W10">
    <cfRule type="containsText" priority="47" stopIfTrue="1" operator="containsText" text="AA">
      <formula>NOT(ISERROR(SEARCH("AA",E3)))</formula>
    </cfRule>
    <cfRule type="containsText" dxfId="230" priority="48" operator="containsText" text="A">
      <formula>NOT(ISERROR(SEARCH("A",E3)))</formula>
    </cfRule>
  </conditionalFormatting>
  <conditionalFormatting sqref="F3:F10">
    <cfRule type="top10" dxfId="229" priority="1925" percent="1" rank="25"/>
    <cfRule type="aboveAverage" dxfId="228" priority="1926"/>
  </conditionalFormatting>
  <conditionalFormatting sqref="H3:H10">
    <cfRule type="top10" dxfId="227" priority="1935" percent="1" rank="25"/>
    <cfRule type="aboveAverage" dxfId="226" priority="1936"/>
  </conditionalFormatting>
  <conditionalFormatting sqref="J3:J10">
    <cfRule type="top10" dxfId="225" priority="1945" percent="1" rank="25"/>
    <cfRule type="aboveAverage" dxfId="224" priority="1946"/>
  </conditionalFormatting>
  <conditionalFormatting sqref="L3:L10">
    <cfRule type="top10" dxfId="223" priority="1955" percent="1" rank="25"/>
    <cfRule type="aboveAverage" dxfId="222" priority="1956"/>
  </conditionalFormatting>
  <conditionalFormatting sqref="N3:N10">
    <cfRule type="top10" dxfId="221" priority="1965" percent="1" rank="25"/>
    <cfRule type="aboveAverage" dxfId="220" priority="1966"/>
  </conditionalFormatting>
  <conditionalFormatting sqref="P3:P10">
    <cfRule type="top10" dxfId="219" priority="1975" percent="1" rank="25"/>
    <cfRule type="aboveAverage" dxfId="218" priority="1976"/>
  </conditionalFormatting>
  <conditionalFormatting sqref="R3:R10">
    <cfRule type="top10" dxfId="217" priority="1985" percent="1" rank="25"/>
    <cfRule type="aboveAverage" dxfId="216" priority="1986"/>
  </conditionalFormatting>
  <conditionalFormatting sqref="T3:T10">
    <cfRule type="top10" dxfId="215" priority="1995" percent="1" rank="25"/>
    <cfRule type="aboveAverage" dxfId="214" priority="1996"/>
  </conditionalFormatting>
  <conditionalFormatting sqref="V3:V10">
    <cfRule type="top10" dxfId="213" priority="2005" percent="1" rank="25"/>
    <cfRule type="aboveAverage" dxfId="212" priority="2006"/>
  </conditionalFormatting>
  <pageMargins left="0.5" right="0.5" top="0.5" bottom="0.5" header="0.3" footer="0.3"/>
  <pageSetup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43"/>
  <sheetViews>
    <sheetView zoomScaleNormal="100" workbookViewId="0">
      <selection sqref="A1:V1"/>
    </sheetView>
  </sheetViews>
  <sheetFormatPr defaultRowHeight="12.3" x14ac:dyDescent="0.4"/>
  <cols>
    <col min="1" max="1" width="24.609375" customWidth="1"/>
    <col min="2" max="2" width="15.609375" style="1" customWidth="1"/>
    <col min="3" max="3" width="9.1640625" style="1" hidden="1" customWidth="1"/>
    <col min="4" max="5" width="5.5546875" style="2" customWidth="1"/>
    <col min="6" max="11" width="5.5546875" style="3" customWidth="1"/>
    <col min="12" max="12" width="10.609375" style="2" customWidth="1"/>
    <col min="13" max="16" width="5.5546875" hidden="1" customWidth="1"/>
    <col min="17" max="18" width="5.609375" style="44" hidden="1" customWidth="1"/>
    <col min="19" max="19" width="5.27734375" style="44" hidden="1" customWidth="1"/>
    <col min="20" max="20" width="5.609375" style="44" hidden="1" customWidth="1"/>
    <col min="21" max="21" width="5.27734375" style="44" hidden="1" customWidth="1"/>
    <col min="22" max="22" width="5.609375" style="44" hidden="1" customWidth="1"/>
  </cols>
  <sheetData>
    <row r="1" spans="1:22" s="12" customFormat="1" ht="30" customHeight="1" thickBot="1" x14ac:dyDescent="0.45">
      <c r="A1" s="408" t="s">
        <v>625</v>
      </c>
      <c r="B1" s="408"/>
      <c r="C1" s="408"/>
      <c r="D1" s="408"/>
      <c r="E1" s="408"/>
      <c r="F1" s="408"/>
      <c r="G1" s="408"/>
      <c r="H1" s="408"/>
      <c r="I1" s="408"/>
      <c r="J1" s="408"/>
      <c r="K1" s="408"/>
      <c r="L1" s="408"/>
      <c r="M1" s="408"/>
      <c r="N1" s="408"/>
      <c r="O1" s="408"/>
      <c r="P1" s="408"/>
      <c r="Q1" s="408"/>
      <c r="R1" s="408"/>
      <c r="S1" s="408"/>
      <c r="T1" s="408"/>
      <c r="U1" s="408"/>
      <c r="V1" s="408"/>
    </row>
    <row r="2" spans="1:22" ht="45" customHeight="1" thickBot="1" x14ac:dyDescent="0.45">
      <c r="A2" s="340" t="s">
        <v>71</v>
      </c>
      <c r="B2" s="341" t="s">
        <v>52</v>
      </c>
      <c r="C2" s="341"/>
      <c r="D2" s="406" t="s">
        <v>38</v>
      </c>
      <c r="E2" s="407"/>
      <c r="F2" s="406" t="s">
        <v>39</v>
      </c>
      <c r="G2" s="407"/>
      <c r="H2" s="406" t="s">
        <v>468</v>
      </c>
      <c r="I2" s="407"/>
      <c r="J2" s="406" t="s">
        <v>40</v>
      </c>
      <c r="K2" s="407"/>
      <c r="L2" s="342" t="s">
        <v>253</v>
      </c>
      <c r="M2" s="412" t="s">
        <v>93</v>
      </c>
      <c r="N2" s="413"/>
      <c r="O2" s="412" t="s">
        <v>94</v>
      </c>
      <c r="P2" s="413"/>
      <c r="Q2" s="409" t="s">
        <v>221</v>
      </c>
      <c r="R2" s="410"/>
      <c r="S2" s="409" t="s">
        <v>220</v>
      </c>
      <c r="T2" s="411"/>
      <c r="U2" s="409" t="s">
        <v>223</v>
      </c>
      <c r="V2" s="411"/>
    </row>
    <row r="3" spans="1:22" x14ac:dyDescent="0.4">
      <c r="A3" s="164" t="str">
        <f t="shared" ref="A3:A26" si="0">VLOOKUP(C3,VL_SOY_2020,2,FALSE)</f>
        <v>Pioneer P45Z75E</v>
      </c>
      <c r="B3" s="164" t="str">
        <f t="shared" ref="B3:B26" si="1">VLOOKUP(C3,VL_SOY_2020,4,FALSE)</f>
        <v>E3</v>
      </c>
      <c r="C3" s="164" t="s">
        <v>273</v>
      </c>
      <c r="D3" s="62">
        <v>57.929499999999997</v>
      </c>
      <c r="E3" s="161" t="s">
        <v>404</v>
      </c>
      <c r="F3" s="162">
        <v>10.810600000000001</v>
      </c>
      <c r="G3" s="163" t="s">
        <v>488</v>
      </c>
      <c r="H3" s="62">
        <v>127.81</v>
      </c>
      <c r="I3" s="161" t="s">
        <v>455</v>
      </c>
      <c r="J3" s="62">
        <v>37.047600000000003</v>
      </c>
      <c r="K3" s="161" t="s">
        <v>407</v>
      </c>
      <c r="L3" s="175">
        <v>1.119</v>
      </c>
      <c r="M3" s="162"/>
      <c r="N3" s="163"/>
      <c r="O3" s="162"/>
      <c r="P3" s="163"/>
      <c r="Q3" s="162"/>
      <c r="R3" s="163"/>
      <c r="S3" s="162"/>
      <c r="T3" s="163"/>
      <c r="U3" s="162"/>
      <c r="V3" s="163"/>
    </row>
    <row r="4" spans="1:22" x14ac:dyDescent="0.4">
      <c r="A4" s="164" t="str">
        <f t="shared" si="0"/>
        <v>Innvictis A4564XF</v>
      </c>
      <c r="B4" s="164" t="str">
        <f t="shared" si="1"/>
        <v>XF</v>
      </c>
      <c r="C4" s="164" t="s">
        <v>293</v>
      </c>
      <c r="D4" s="62">
        <v>55.9529</v>
      </c>
      <c r="E4" s="161" t="s">
        <v>408</v>
      </c>
      <c r="F4" s="162">
        <v>11.231400000000001</v>
      </c>
      <c r="G4" s="163" t="s">
        <v>431</v>
      </c>
      <c r="H4" s="62">
        <v>130.43</v>
      </c>
      <c r="I4" s="161" t="s">
        <v>410</v>
      </c>
      <c r="J4" s="62">
        <v>40.523800000000001</v>
      </c>
      <c r="K4" s="161" t="s">
        <v>404</v>
      </c>
      <c r="L4" s="175">
        <v>1.7619</v>
      </c>
      <c r="M4" s="162"/>
      <c r="N4" s="163"/>
      <c r="O4" s="162"/>
      <c r="P4" s="163"/>
      <c r="Q4" s="162"/>
      <c r="R4" s="163"/>
      <c r="S4" s="162"/>
      <c r="T4" s="163"/>
      <c r="U4" s="162"/>
      <c r="V4" s="163"/>
    </row>
    <row r="5" spans="1:22" x14ac:dyDescent="0.4">
      <c r="A5" s="164" t="str">
        <f t="shared" si="0"/>
        <v>Great Heart GT4538XFS</v>
      </c>
      <c r="B5" s="164" t="str">
        <f t="shared" si="1"/>
        <v>RR/LL-Synchrony</v>
      </c>
      <c r="C5" s="164" t="s">
        <v>287</v>
      </c>
      <c r="D5" s="62">
        <v>55.831899999999997</v>
      </c>
      <c r="E5" s="161" t="s">
        <v>408</v>
      </c>
      <c r="F5" s="162">
        <v>11.0848</v>
      </c>
      <c r="G5" s="163" t="s">
        <v>449</v>
      </c>
      <c r="H5" s="62">
        <v>130.86000000000001</v>
      </c>
      <c r="I5" s="161" t="s">
        <v>415</v>
      </c>
      <c r="J5" s="62">
        <v>40.547600000000003</v>
      </c>
      <c r="K5" s="161" t="s">
        <v>404</v>
      </c>
      <c r="L5" s="175">
        <v>1.4048</v>
      </c>
      <c r="M5" s="162"/>
      <c r="N5" s="163"/>
      <c r="O5" s="162"/>
      <c r="P5" s="163"/>
      <c r="Q5" s="162"/>
      <c r="R5" s="163"/>
      <c r="S5" s="162"/>
      <c r="T5" s="163"/>
      <c r="U5" s="162"/>
      <c r="V5" s="163"/>
    </row>
    <row r="6" spans="1:22" x14ac:dyDescent="0.4">
      <c r="A6" s="164" t="str">
        <f t="shared" si="0"/>
        <v>Dyna-Gro S41EN72</v>
      </c>
      <c r="B6" s="164" t="str">
        <f t="shared" si="1"/>
        <v>E3</v>
      </c>
      <c r="C6" s="164" t="s">
        <v>136</v>
      </c>
      <c r="D6" s="62">
        <v>55.616399999999999</v>
      </c>
      <c r="E6" s="161" t="s">
        <v>409</v>
      </c>
      <c r="F6" s="162">
        <v>11.279500000000001</v>
      </c>
      <c r="G6" s="163" t="s">
        <v>430</v>
      </c>
      <c r="H6" s="62">
        <v>127.67</v>
      </c>
      <c r="I6" s="161" t="s">
        <v>477</v>
      </c>
      <c r="J6" s="62">
        <v>33.285699999999999</v>
      </c>
      <c r="K6" s="161" t="s">
        <v>454</v>
      </c>
      <c r="L6" s="175">
        <v>1.4523999999999999</v>
      </c>
      <c r="M6" s="162"/>
      <c r="N6" s="163"/>
      <c r="O6" s="162"/>
      <c r="P6" s="163"/>
      <c r="Q6" s="162"/>
      <c r="R6" s="163"/>
      <c r="S6" s="162"/>
      <c r="T6" s="163"/>
      <c r="U6" s="162"/>
      <c r="V6" s="163"/>
    </row>
    <row r="7" spans="1:22" x14ac:dyDescent="0.4">
      <c r="A7" s="164" t="str">
        <f t="shared" si="0"/>
        <v>Pioneer P43Z44SE</v>
      </c>
      <c r="B7" s="164" t="str">
        <f t="shared" si="1"/>
        <v>E3S</v>
      </c>
      <c r="C7" s="164" t="s">
        <v>282</v>
      </c>
      <c r="D7" s="62">
        <v>55.234000000000002</v>
      </c>
      <c r="E7" s="161" t="s">
        <v>420</v>
      </c>
      <c r="F7" s="162">
        <v>10.877599999999999</v>
      </c>
      <c r="G7" s="163" t="s">
        <v>487</v>
      </c>
      <c r="H7" s="62">
        <v>126.95</v>
      </c>
      <c r="I7" s="161" t="s">
        <v>480</v>
      </c>
      <c r="J7" s="62">
        <v>31.023800000000001</v>
      </c>
      <c r="K7" s="161" t="s">
        <v>479</v>
      </c>
      <c r="L7" s="175">
        <v>1</v>
      </c>
      <c r="M7" s="162"/>
      <c r="N7" s="163"/>
      <c r="O7" s="162"/>
      <c r="P7" s="163"/>
      <c r="Q7" s="162"/>
      <c r="R7" s="163"/>
      <c r="S7" s="162"/>
      <c r="T7" s="163"/>
      <c r="U7" s="162"/>
      <c r="V7" s="163"/>
    </row>
    <row r="8" spans="1:22" x14ac:dyDescent="0.4">
      <c r="A8" s="164" t="str">
        <f t="shared" si="0"/>
        <v>Revere 44-F44</v>
      </c>
      <c r="B8" s="164" t="str">
        <f t="shared" si="1"/>
        <v>XF</v>
      </c>
      <c r="C8" s="164" t="s">
        <v>294</v>
      </c>
      <c r="D8" s="62">
        <v>54.520600000000002</v>
      </c>
      <c r="E8" s="161" t="s">
        <v>426</v>
      </c>
      <c r="F8" s="162">
        <v>10.7033</v>
      </c>
      <c r="G8" s="163" t="s">
        <v>482</v>
      </c>
      <c r="H8" s="62">
        <v>132.05000000000001</v>
      </c>
      <c r="I8" s="161" t="s">
        <v>469</v>
      </c>
      <c r="J8" s="62">
        <v>36.238100000000003</v>
      </c>
      <c r="K8" s="161" t="s">
        <v>415</v>
      </c>
      <c r="L8" s="175">
        <v>1</v>
      </c>
      <c r="M8" s="162"/>
      <c r="N8" s="163"/>
      <c r="O8" s="162"/>
      <c r="P8" s="163"/>
      <c r="Q8" s="162"/>
      <c r="R8" s="163"/>
      <c r="S8" s="162"/>
      <c r="T8" s="163"/>
      <c r="U8" s="162"/>
      <c r="V8" s="163"/>
    </row>
    <row r="9" spans="1:22" x14ac:dyDescent="0.4">
      <c r="A9" s="164" t="str">
        <f t="shared" si="0"/>
        <v>Asgrow AG42XF4</v>
      </c>
      <c r="B9" s="164" t="str">
        <f t="shared" si="1"/>
        <v>XF</v>
      </c>
      <c r="C9" s="164" t="s">
        <v>291</v>
      </c>
      <c r="D9" s="62">
        <v>53.843200000000003</v>
      </c>
      <c r="E9" s="161" t="s">
        <v>416</v>
      </c>
      <c r="F9" s="162">
        <v>10.689</v>
      </c>
      <c r="G9" s="163" t="s">
        <v>482</v>
      </c>
      <c r="H9" s="62">
        <v>128.94999999999999</v>
      </c>
      <c r="I9" s="161" t="s">
        <v>472</v>
      </c>
      <c r="J9" s="62">
        <v>36.761899999999997</v>
      </c>
      <c r="K9" s="161" t="s">
        <v>411</v>
      </c>
      <c r="L9" s="175">
        <v>1</v>
      </c>
      <c r="M9" s="162"/>
      <c r="N9" s="163"/>
      <c r="O9" s="162"/>
      <c r="P9" s="163"/>
      <c r="Q9" s="162"/>
      <c r="R9" s="163"/>
      <c r="S9" s="162"/>
      <c r="T9" s="163"/>
      <c r="U9" s="162"/>
      <c r="V9" s="163"/>
    </row>
    <row r="10" spans="1:22" x14ac:dyDescent="0.4">
      <c r="A10" s="164" t="str">
        <f t="shared" si="0"/>
        <v>Asgrow AG44XF4</v>
      </c>
      <c r="B10" s="164" t="str">
        <f t="shared" si="1"/>
        <v>XFS</v>
      </c>
      <c r="C10" s="164" t="s">
        <v>306</v>
      </c>
      <c r="D10" s="62">
        <v>53.2453</v>
      </c>
      <c r="E10" s="161" t="s">
        <v>425</v>
      </c>
      <c r="F10" s="162">
        <v>10.374499999999999</v>
      </c>
      <c r="G10" s="163" t="s">
        <v>481</v>
      </c>
      <c r="H10" s="62">
        <v>129.94999999999999</v>
      </c>
      <c r="I10" s="161" t="s">
        <v>483</v>
      </c>
      <c r="J10" s="62">
        <v>32.761899999999997</v>
      </c>
      <c r="K10" s="161" t="s">
        <v>455</v>
      </c>
      <c r="L10" s="175">
        <v>1.1429</v>
      </c>
      <c r="M10" s="162"/>
      <c r="N10" s="163"/>
      <c r="O10" s="162"/>
      <c r="P10" s="163"/>
      <c r="Q10" s="162"/>
      <c r="R10" s="163"/>
      <c r="S10" s="162"/>
      <c r="T10" s="163"/>
      <c r="U10" s="162"/>
      <c r="V10" s="163"/>
    </row>
    <row r="11" spans="1:22" x14ac:dyDescent="0.4">
      <c r="A11" s="164" t="str">
        <f t="shared" si="0"/>
        <v>Innvictis A4102XF</v>
      </c>
      <c r="B11" s="164" t="str">
        <f t="shared" si="1"/>
        <v>XF</v>
      </c>
      <c r="C11" s="164" t="s">
        <v>292</v>
      </c>
      <c r="D11" s="62">
        <v>53.172499999999999</v>
      </c>
      <c r="E11" s="161" t="s">
        <v>425</v>
      </c>
      <c r="F11" s="162">
        <v>10.9481</v>
      </c>
      <c r="G11" s="163" t="s">
        <v>478</v>
      </c>
      <c r="H11" s="62">
        <v>129.29</v>
      </c>
      <c r="I11" s="161" t="s">
        <v>424</v>
      </c>
      <c r="J11" s="62">
        <v>35.833300000000001</v>
      </c>
      <c r="K11" s="161" t="s">
        <v>427</v>
      </c>
      <c r="L11" s="175">
        <v>1.6904999999999999</v>
      </c>
      <c r="M11" s="162"/>
      <c r="N11" s="163"/>
      <c r="O11" s="162"/>
      <c r="P11" s="163"/>
      <c r="Q11" s="162"/>
      <c r="R11" s="163"/>
      <c r="S11" s="162"/>
      <c r="T11" s="163"/>
      <c r="U11" s="162"/>
      <c r="V11" s="163"/>
    </row>
    <row r="12" spans="1:22" x14ac:dyDescent="0.4">
      <c r="A12" s="164" t="str">
        <f t="shared" si="0"/>
        <v>Xitavo XO 4405E</v>
      </c>
      <c r="B12" s="164" t="str">
        <f t="shared" si="1"/>
        <v>E3</v>
      </c>
      <c r="C12" s="164" t="s">
        <v>269</v>
      </c>
      <c r="D12" s="62">
        <v>53.074300000000001</v>
      </c>
      <c r="E12" s="161" t="s">
        <v>425</v>
      </c>
      <c r="F12" s="162">
        <v>10.5924</v>
      </c>
      <c r="G12" s="163" t="s">
        <v>479</v>
      </c>
      <c r="H12" s="62">
        <v>131.94999999999999</v>
      </c>
      <c r="I12" s="161" t="s">
        <v>407</v>
      </c>
      <c r="J12" s="62">
        <v>33.047600000000003</v>
      </c>
      <c r="K12" s="161" t="s">
        <v>455</v>
      </c>
      <c r="L12" s="175">
        <v>1.0713999999999999</v>
      </c>
      <c r="M12" s="162"/>
      <c r="N12" s="163"/>
      <c r="O12" s="162"/>
      <c r="P12" s="163"/>
      <c r="Q12" s="162"/>
      <c r="R12" s="163"/>
      <c r="S12" s="162"/>
      <c r="T12" s="163"/>
      <c r="U12" s="162"/>
      <c r="V12" s="163"/>
    </row>
    <row r="13" spans="1:22" x14ac:dyDescent="0.4">
      <c r="A13" s="53" t="str">
        <f t="shared" si="0"/>
        <v>USG 7435XFS</v>
      </c>
      <c r="B13" s="53" t="str">
        <f t="shared" si="1"/>
        <v>XFS</v>
      </c>
      <c r="C13" s="53" t="s">
        <v>309</v>
      </c>
      <c r="D13" s="62">
        <v>53.0124</v>
      </c>
      <c r="E13" s="161" t="s">
        <v>425</v>
      </c>
      <c r="F13" s="162">
        <v>11.393800000000001</v>
      </c>
      <c r="G13" s="163" t="s">
        <v>420</v>
      </c>
      <c r="H13" s="62">
        <v>131.1</v>
      </c>
      <c r="I13" s="161" t="s">
        <v>411</v>
      </c>
      <c r="J13" s="62">
        <v>34.761899999999997</v>
      </c>
      <c r="K13" s="161" t="s">
        <v>489</v>
      </c>
      <c r="L13" s="175">
        <v>1.0713999999999999</v>
      </c>
      <c r="M13" s="162"/>
      <c r="N13" s="163"/>
      <c r="O13" s="162"/>
      <c r="P13" s="163"/>
      <c r="Q13" s="162"/>
      <c r="R13" s="163"/>
      <c r="S13" s="162"/>
      <c r="T13" s="163"/>
      <c r="U13" s="162"/>
      <c r="V13" s="163"/>
    </row>
    <row r="14" spans="1:22" x14ac:dyDescent="0.4">
      <c r="A14" s="53" t="str">
        <f t="shared" si="0"/>
        <v>Dyna-Gro S43XF85S</v>
      </c>
      <c r="B14" s="53" t="str">
        <f t="shared" si="1"/>
        <v>XFS</v>
      </c>
      <c r="C14" s="53" t="s">
        <v>308</v>
      </c>
      <c r="D14" s="62">
        <v>52.889299999999999</v>
      </c>
      <c r="E14" s="161" t="s">
        <v>425</v>
      </c>
      <c r="F14" s="162">
        <v>11.3095</v>
      </c>
      <c r="G14" s="163" t="s">
        <v>415</v>
      </c>
      <c r="H14" s="62">
        <v>131.13999999999999</v>
      </c>
      <c r="I14" s="161" t="s">
        <v>411</v>
      </c>
      <c r="J14" s="62">
        <v>34.214300000000001</v>
      </c>
      <c r="K14" s="161" t="s">
        <v>422</v>
      </c>
      <c r="L14" s="175">
        <v>1.0476000000000001</v>
      </c>
      <c r="M14" s="162"/>
      <c r="N14" s="163"/>
      <c r="O14" s="162"/>
      <c r="P14" s="163"/>
      <c r="Q14" s="162"/>
      <c r="R14" s="163"/>
      <c r="S14" s="162"/>
      <c r="T14" s="163"/>
      <c r="U14" s="162"/>
      <c r="V14" s="163"/>
    </row>
    <row r="15" spans="1:22" x14ac:dyDescent="0.4">
      <c r="A15" s="164" t="str">
        <f t="shared" si="0"/>
        <v>Dyna-Gro S45EN25</v>
      </c>
      <c r="B15" s="164" t="str">
        <f t="shared" si="1"/>
        <v>E3</v>
      </c>
      <c r="C15" s="164" t="s">
        <v>267</v>
      </c>
      <c r="D15" s="62">
        <v>52.3748</v>
      </c>
      <c r="E15" s="161" t="s">
        <v>425</v>
      </c>
      <c r="F15" s="162">
        <v>11.1348</v>
      </c>
      <c r="G15" s="163" t="s">
        <v>473</v>
      </c>
      <c r="H15" s="62">
        <v>127.73</v>
      </c>
      <c r="I15" s="161" t="s">
        <v>486</v>
      </c>
      <c r="J15" s="62">
        <v>36.047600000000003</v>
      </c>
      <c r="K15" s="161" t="s">
        <v>415</v>
      </c>
      <c r="L15" s="175">
        <v>1.4048</v>
      </c>
      <c r="M15" s="162"/>
      <c r="N15" s="163"/>
      <c r="O15" s="162"/>
      <c r="P15" s="163"/>
      <c r="Q15" s="162"/>
      <c r="R15" s="163"/>
      <c r="S15" s="162"/>
      <c r="T15" s="163"/>
      <c r="U15" s="162"/>
      <c r="V15" s="163"/>
    </row>
    <row r="16" spans="1:22" x14ac:dyDescent="0.4">
      <c r="A16" s="53" t="str">
        <f t="shared" si="0"/>
        <v>Xitavo XO 4364E</v>
      </c>
      <c r="B16" s="53" t="str">
        <f t="shared" si="1"/>
        <v>E3</v>
      </c>
      <c r="C16" s="53" t="s">
        <v>218</v>
      </c>
      <c r="D16" s="62">
        <v>51.757899999999999</v>
      </c>
      <c r="E16" s="161" t="s">
        <v>431</v>
      </c>
      <c r="F16" s="162">
        <v>10.932399999999999</v>
      </c>
      <c r="G16" s="163" t="s">
        <v>478</v>
      </c>
      <c r="H16" s="62">
        <v>126.19</v>
      </c>
      <c r="I16" s="161" t="s">
        <v>479</v>
      </c>
      <c r="J16" s="62">
        <v>32.095199999999998</v>
      </c>
      <c r="K16" s="161" t="s">
        <v>480</v>
      </c>
      <c r="L16" s="175">
        <v>1</v>
      </c>
      <c r="M16" s="162"/>
      <c r="N16" s="163"/>
      <c r="O16" s="162"/>
      <c r="P16" s="163"/>
      <c r="Q16" s="162"/>
      <c r="R16" s="163"/>
      <c r="S16" s="162"/>
      <c r="T16" s="163"/>
      <c r="U16" s="162"/>
      <c r="V16" s="163"/>
    </row>
    <row r="17" spans="1:22" x14ac:dyDescent="0.4">
      <c r="A17" s="164" t="str">
        <f t="shared" si="0"/>
        <v>Innvictis A4411XF</v>
      </c>
      <c r="B17" s="164" t="str">
        <f t="shared" si="1"/>
        <v>XF</v>
      </c>
      <c r="C17" s="164" t="s">
        <v>205</v>
      </c>
      <c r="D17" s="62">
        <v>51.254800000000003</v>
      </c>
      <c r="E17" s="161" t="s">
        <v>421</v>
      </c>
      <c r="F17" s="162">
        <v>11.6576</v>
      </c>
      <c r="G17" s="163" t="s">
        <v>408</v>
      </c>
      <c r="H17" s="62">
        <v>132.33000000000001</v>
      </c>
      <c r="I17" s="161" t="s">
        <v>469</v>
      </c>
      <c r="J17" s="62">
        <v>37.357100000000003</v>
      </c>
      <c r="K17" s="161" t="s">
        <v>469</v>
      </c>
      <c r="L17" s="175">
        <v>1.1904999999999999</v>
      </c>
      <c r="M17" s="162"/>
      <c r="N17" s="163"/>
      <c r="O17" s="162"/>
      <c r="P17" s="163"/>
      <c r="Q17" s="162"/>
      <c r="R17" s="163"/>
      <c r="S17" s="162"/>
      <c r="T17" s="163"/>
      <c r="U17" s="162"/>
      <c r="V17" s="163"/>
    </row>
    <row r="18" spans="1:22" x14ac:dyDescent="0.4">
      <c r="A18" s="164" t="str">
        <f t="shared" si="0"/>
        <v>Pioneer P41Z80BLX</v>
      </c>
      <c r="B18" s="164" t="str">
        <f t="shared" si="1"/>
        <v>LL/RR2X-Bolt</v>
      </c>
      <c r="C18" s="164" t="s">
        <v>278</v>
      </c>
      <c r="D18" s="62">
        <v>51.084400000000002</v>
      </c>
      <c r="E18" s="161" t="s">
        <v>424</v>
      </c>
      <c r="F18" s="162">
        <v>10.870699999999999</v>
      </c>
      <c r="G18" s="163" t="s">
        <v>487</v>
      </c>
      <c r="H18" s="62">
        <v>124.86</v>
      </c>
      <c r="I18" s="161" t="s">
        <v>434</v>
      </c>
      <c r="J18" s="62">
        <v>40.523800000000001</v>
      </c>
      <c r="K18" s="161" t="s">
        <v>404</v>
      </c>
      <c r="L18" s="175">
        <v>1.1904999999999999</v>
      </c>
      <c r="M18" s="162"/>
      <c r="N18" s="163"/>
      <c r="O18" s="162"/>
      <c r="P18" s="163"/>
      <c r="Q18" s="162"/>
      <c r="R18" s="163"/>
      <c r="S18" s="162"/>
      <c r="T18" s="163"/>
      <c r="U18" s="162"/>
      <c r="V18" s="163"/>
    </row>
    <row r="19" spans="1:22" x14ac:dyDescent="0.4">
      <c r="A19" s="164" t="str">
        <f t="shared" si="0"/>
        <v>MO S20-2227</v>
      </c>
      <c r="B19" s="164" t="str">
        <f t="shared" si="1"/>
        <v>Conv</v>
      </c>
      <c r="C19" s="164" t="s">
        <v>259</v>
      </c>
      <c r="D19" s="62">
        <v>50.736199999999997</v>
      </c>
      <c r="E19" s="161" t="s">
        <v>424</v>
      </c>
      <c r="F19" s="162">
        <v>11.431900000000001</v>
      </c>
      <c r="G19" s="163" t="s">
        <v>420</v>
      </c>
      <c r="H19" s="62">
        <v>124.71</v>
      </c>
      <c r="I19" s="161" t="s">
        <v>434</v>
      </c>
      <c r="J19" s="62">
        <v>34.238100000000003</v>
      </c>
      <c r="K19" s="161" t="s">
        <v>422</v>
      </c>
      <c r="L19" s="175">
        <v>1</v>
      </c>
      <c r="M19" s="162"/>
      <c r="N19" s="163"/>
      <c r="O19" s="162"/>
      <c r="P19" s="163"/>
      <c r="Q19" s="162"/>
      <c r="R19" s="163"/>
      <c r="S19" s="162"/>
      <c r="T19" s="163"/>
      <c r="U19" s="162"/>
      <c r="V19" s="163"/>
    </row>
    <row r="20" spans="1:22" x14ac:dyDescent="0.4">
      <c r="A20" s="53" t="str">
        <f t="shared" si="0"/>
        <v>MO S20-15411GT</v>
      </c>
      <c r="B20" s="53" t="str">
        <f t="shared" si="1"/>
        <v>RR</v>
      </c>
      <c r="C20" s="53" t="s">
        <v>285</v>
      </c>
      <c r="D20" s="62">
        <v>50.349899999999998</v>
      </c>
      <c r="E20" s="161" t="s">
        <v>422</v>
      </c>
      <c r="F20" s="162">
        <v>11.734299999999999</v>
      </c>
      <c r="G20" s="163" t="s">
        <v>404</v>
      </c>
      <c r="H20" s="62">
        <v>134.13999999999999</v>
      </c>
      <c r="I20" s="161" t="s">
        <v>404</v>
      </c>
      <c r="J20" s="62">
        <v>35.571399999999997</v>
      </c>
      <c r="K20" s="161" t="s">
        <v>410</v>
      </c>
      <c r="L20" s="175">
        <v>1.1904999999999999</v>
      </c>
      <c r="M20" s="162"/>
      <c r="N20" s="163"/>
      <c r="O20" s="162"/>
      <c r="P20" s="163"/>
      <c r="Q20" s="162"/>
      <c r="R20" s="163"/>
      <c r="S20" s="162"/>
      <c r="T20" s="163"/>
      <c r="U20" s="162"/>
      <c r="V20" s="163"/>
    </row>
    <row r="21" spans="1:22" x14ac:dyDescent="0.4">
      <c r="A21" s="164" t="str">
        <f t="shared" si="0"/>
        <v>Xitavo XO 4255E</v>
      </c>
      <c r="B21" s="164" t="str">
        <f t="shared" si="1"/>
        <v>E3</v>
      </c>
      <c r="C21" s="164" t="s">
        <v>268</v>
      </c>
      <c r="D21" s="62">
        <v>50.037100000000002</v>
      </c>
      <c r="E21" s="161" t="s">
        <v>422</v>
      </c>
      <c r="F21" s="162">
        <v>10.6462</v>
      </c>
      <c r="G21" s="163" t="s">
        <v>479</v>
      </c>
      <c r="H21" s="62">
        <v>127</v>
      </c>
      <c r="I21" s="161" t="s">
        <v>480</v>
      </c>
      <c r="J21" s="62">
        <v>30.476199999999999</v>
      </c>
      <c r="K21" s="161" t="s">
        <v>481</v>
      </c>
      <c r="L21" s="175">
        <v>1</v>
      </c>
      <c r="M21" s="162"/>
      <c r="N21" s="163"/>
      <c r="O21" s="162"/>
      <c r="P21" s="163"/>
      <c r="Q21" s="162"/>
      <c r="R21" s="163"/>
      <c r="S21" s="162"/>
      <c r="T21" s="163"/>
      <c r="U21" s="162"/>
      <c r="V21" s="163"/>
    </row>
    <row r="22" spans="1:22" x14ac:dyDescent="0.4">
      <c r="A22" s="53" t="str">
        <f t="shared" si="0"/>
        <v>Benson Hill N44D923S</v>
      </c>
      <c r="B22" s="53" t="str">
        <f t="shared" si="1"/>
        <v>Conv</v>
      </c>
      <c r="C22" s="53" t="s">
        <v>258</v>
      </c>
      <c r="D22" s="62">
        <v>49.957799999999999</v>
      </c>
      <c r="E22" s="161" t="s">
        <v>422</v>
      </c>
      <c r="F22" s="162">
        <v>11.5867</v>
      </c>
      <c r="G22" s="163" t="s">
        <v>409</v>
      </c>
      <c r="H22" s="62">
        <v>124.1</v>
      </c>
      <c r="I22" s="161" t="s">
        <v>445</v>
      </c>
      <c r="J22" s="62">
        <v>35.3095</v>
      </c>
      <c r="K22" s="161" t="s">
        <v>414</v>
      </c>
      <c r="L22" s="175">
        <v>1.0476000000000001</v>
      </c>
      <c r="M22" s="162"/>
      <c r="N22" s="163"/>
      <c r="O22" s="162"/>
      <c r="P22" s="163"/>
      <c r="Q22" s="162"/>
      <c r="R22" s="163"/>
      <c r="S22" s="162"/>
      <c r="T22" s="163"/>
      <c r="U22" s="162"/>
      <c r="V22" s="163"/>
    </row>
    <row r="23" spans="1:22" x14ac:dyDescent="0.4">
      <c r="A23" s="164" t="str">
        <f t="shared" si="0"/>
        <v>MO S20-5669</v>
      </c>
      <c r="B23" s="164" t="str">
        <f t="shared" si="1"/>
        <v>Conv</v>
      </c>
      <c r="C23" s="164" t="s">
        <v>260</v>
      </c>
      <c r="D23" s="62">
        <v>49.600200000000001</v>
      </c>
      <c r="E23" s="161" t="s">
        <v>423</v>
      </c>
      <c r="F23" s="162">
        <v>11.178599999999999</v>
      </c>
      <c r="G23" s="163" t="s">
        <v>419</v>
      </c>
      <c r="H23" s="62">
        <v>131.29</v>
      </c>
      <c r="I23" s="161" t="s">
        <v>411</v>
      </c>
      <c r="J23" s="62">
        <v>32.166699999999999</v>
      </c>
      <c r="K23" s="161" t="s">
        <v>477</v>
      </c>
      <c r="L23" s="175">
        <v>1</v>
      </c>
      <c r="M23" s="162"/>
      <c r="N23" s="163"/>
      <c r="O23" s="162"/>
      <c r="P23" s="163"/>
      <c r="Q23" s="162"/>
      <c r="R23" s="163"/>
      <c r="S23" s="162"/>
      <c r="T23" s="163"/>
      <c r="U23" s="162"/>
      <c r="V23" s="163"/>
    </row>
    <row r="24" spans="1:22" x14ac:dyDescent="0.4">
      <c r="A24" s="164" t="str">
        <f t="shared" si="0"/>
        <v>Benson Hill C44H054S</v>
      </c>
      <c r="B24" s="164" t="str">
        <f t="shared" si="1"/>
        <v>Conv</v>
      </c>
      <c r="C24" s="164" t="s">
        <v>257</v>
      </c>
      <c r="D24" s="62">
        <v>49.504800000000003</v>
      </c>
      <c r="E24" s="161" t="s">
        <v>423</v>
      </c>
      <c r="F24" s="162">
        <v>10.7447</v>
      </c>
      <c r="G24" s="163" t="s">
        <v>484</v>
      </c>
      <c r="H24" s="62">
        <v>128.81</v>
      </c>
      <c r="I24" s="161" t="s">
        <v>474</v>
      </c>
      <c r="J24" s="62">
        <v>30.047599999999999</v>
      </c>
      <c r="K24" s="161" t="s">
        <v>481</v>
      </c>
      <c r="L24" s="175">
        <v>1</v>
      </c>
      <c r="M24" s="162"/>
      <c r="N24" s="163"/>
      <c r="O24" s="162"/>
      <c r="P24" s="163"/>
      <c r="Q24" s="162"/>
      <c r="R24" s="163"/>
      <c r="S24" s="162"/>
      <c r="T24" s="163"/>
      <c r="U24" s="162"/>
      <c r="V24" s="163"/>
    </row>
    <row r="25" spans="1:22" x14ac:dyDescent="0.4">
      <c r="A25" s="164" t="str">
        <f t="shared" si="0"/>
        <v>MO S20-14129GT</v>
      </c>
      <c r="B25" s="164" t="str">
        <f t="shared" si="1"/>
        <v>RR</v>
      </c>
      <c r="C25" s="164" t="s">
        <v>284</v>
      </c>
      <c r="D25" s="62">
        <v>49.260199999999998</v>
      </c>
      <c r="E25" s="161" t="s">
        <v>423</v>
      </c>
      <c r="F25" s="162">
        <v>10.7881</v>
      </c>
      <c r="G25" s="163" t="s">
        <v>485</v>
      </c>
      <c r="H25" s="62">
        <v>130.9</v>
      </c>
      <c r="I25" s="161" t="s">
        <v>411</v>
      </c>
      <c r="J25" s="62">
        <v>35.666699999999999</v>
      </c>
      <c r="K25" s="161" t="s">
        <v>410</v>
      </c>
      <c r="L25" s="175">
        <v>1.3095000000000001</v>
      </c>
      <c r="M25" s="162"/>
      <c r="N25" s="163"/>
      <c r="O25" s="162"/>
      <c r="P25" s="163"/>
      <c r="Q25" s="162"/>
      <c r="R25" s="163"/>
      <c r="S25" s="162"/>
      <c r="T25" s="163"/>
      <c r="U25" s="162"/>
      <c r="V25" s="163"/>
    </row>
    <row r="26" spans="1:22" x14ac:dyDescent="0.4">
      <c r="A26" s="53" t="str">
        <f t="shared" si="0"/>
        <v>Benson Hill BH43Q207</v>
      </c>
      <c r="B26" s="53" t="str">
        <f t="shared" si="1"/>
        <v>Conv</v>
      </c>
      <c r="C26" s="53" t="s">
        <v>256</v>
      </c>
      <c r="D26" s="62">
        <v>47.405999999999999</v>
      </c>
      <c r="E26" s="161" t="s">
        <v>418</v>
      </c>
      <c r="F26" s="162">
        <v>10.9314</v>
      </c>
      <c r="G26" s="163" t="s">
        <v>478</v>
      </c>
      <c r="H26" s="62">
        <v>123.52</v>
      </c>
      <c r="I26" s="161" t="s">
        <v>445</v>
      </c>
      <c r="J26" s="62">
        <v>33.595199999999998</v>
      </c>
      <c r="K26" s="161" t="s">
        <v>474</v>
      </c>
      <c r="L26" s="175">
        <v>1</v>
      </c>
      <c r="M26" s="162"/>
      <c r="N26" s="163"/>
      <c r="O26" s="162"/>
      <c r="P26" s="163"/>
      <c r="Q26" s="162"/>
      <c r="R26" s="163"/>
      <c r="S26" s="162"/>
      <c r="T26" s="163"/>
      <c r="U26" s="162"/>
      <c r="V26" s="163"/>
    </row>
    <row r="27" spans="1:22" ht="12.75" customHeight="1" x14ac:dyDescent="0.4">
      <c r="A27" s="105" t="s">
        <v>10</v>
      </c>
      <c r="B27" s="103"/>
      <c r="C27" s="106"/>
      <c r="D27" s="200">
        <v>52.401899999999998</v>
      </c>
      <c r="E27" s="201"/>
      <c r="F27" s="135">
        <v>11.0388</v>
      </c>
      <c r="G27" s="136"/>
      <c r="H27" s="123">
        <v>128.91</v>
      </c>
      <c r="I27" s="124"/>
      <c r="J27" s="123">
        <v>34.964300000000001</v>
      </c>
      <c r="K27" s="124"/>
      <c r="L27" s="355">
        <v>1.2</v>
      </c>
      <c r="M27" s="125"/>
      <c r="N27" s="126"/>
      <c r="O27" s="125"/>
      <c r="P27" s="126"/>
      <c r="Q27" s="325"/>
      <c r="R27" s="326"/>
      <c r="S27" s="325"/>
      <c r="T27" s="324"/>
      <c r="U27" s="325"/>
      <c r="V27" s="324"/>
    </row>
    <row r="28" spans="1:22" ht="12.75" customHeight="1" x14ac:dyDescent="0.4">
      <c r="A28" s="54" t="s">
        <v>50</v>
      </c>
      <c r="B28" s="56"/>
      <c r="C28" s="56"/>
      <c r="D28" s="202">
        <v>6.7990000000000004</v>
      </c>
      <c r="E28" s="203"/>
      <c r="F28" s="129">
        <v>0.48830000000000001</v>
      </c>
      <c r="G28" s="130"/>
      <c r="H28" s="127">
        <v>2.0996000000000001</v>
      </c>
      <c r="I28" s="128"/>
      <c r="J28" s="127">
        <v>1.6694</v>
      </c>
      <c r="K28" s="128"/>
      <c r="L28" s="356">
        <v>0.1</v>
      </c>
      <c r="M28" s="129"/>
      <c r="N28" s="130"/>
      <c r="O28" s="129"/>
      <c r="P28" s="130"/>
      <c r="Q28" s="322"/>
      <c r="R28" s="323"/>
      <c r="S28" s="322"/>
      <c r="T28" s="321"/>
      <c r="U28" s="322"/>
      <c r="V28" s="321"/>
    </row>
    <row r="29" spans="1:22" ht="12.75" customHeight="1" x14ac:dyDescent="0.6">
      <c r="A29" s="55" t="s">
        <v>33</v>
      </c>
      <c r="B29" s="31"/>
      <c r="C29" s="31"/>
      <c r="D29" s="137">
        <v>3.9984799999999998</v>
      </c>
      <c r="E29" s="138"/>
      <c r="F29" s="133">
        <v>0.41721999999999998</v>
      </c>
      <c r="G29" s="134"/>
      <c r="H29" s="131">
        <v>1.6024799999999999</v>
      </c>
      <c r="I29" s="132"/>
      <c r="J29" s="131">
        <v>1.4898800000000001</v>
      </c>
      <c r="K29" s="132"/>
      <c r="L29" s="357" t="s">
        <v>189</v>
      </c>
      <c r="M29" s="133"/>
      <c r="N29" s="134"/>
      <c r="O29" s="133"/>
      <c r="P29" s="134"/>
      <c r="Q29" s="319"/>
      <c r="R29" s="320"/>
      <c r="S29" s="319"/>
      <c r="T29" s="318"/>
      <c r="U29" s="319"/>
      <c r="V29" s="318"/>
    </row>
    <row r="30" spans="1:22" ht="12.75" customHeight="1" x14ac:dyDescent="0.4">
      <c r="A30" s="55" t="s">
        <v>51</v>
      </c>
      <c r="B30" s="31"/>
      <c r="C30" s="31"/>
      <c r="D30" s="137">
        <v>12.581583149</v>
      </c>
      <c r="E30" s="138"/>
      <c r="F30" s="131">
        <v>6.2320650738000003</v>
      </c>
      <c r="G30" s="132"/>
      <c r="H30" s="131">
        <v>2.0498446121999998</v>
      </c>
      <c r="I30" s="132"/>
      <c r="J30" s="131">
        <v>7.0263444140000004</v>
      </c>
      <c r="K30" s="132"/>
      <c r="L30" s="358" t="s">
        <v>189</v>
      </c>
      <c r="M30" s="131"/>
      <c r="N30" s="132"/>
      <c r="O30" s="131"/>
      <c r="P30" s="132"/>
      <c r="Q30" s="131"/>
      <c r="R30" s="132"/>
      <c r="S30" s="131"/>
      <c r="T30" s="132"/>
      <c r="U30" s="131"/>
      <c r="V30" s="132"/>
    </row>
    <row r="31" spans="1:22" s="44" customFormat="1" ht="12.6" thickBot="1" x14ac:dyDescent="0.45">
      <c r="A31" s="317" t="s">
        <v>222</v>
      </c>
      <c r="B31" s="316"/>
      <c r="C31" s="316"/>
      <c r="D31" s="314">
        <v>7</v>
      </c>
      <c r="E31" s="315"/>
      <c r="F31" s="314">
        <v>7</v>
      </c>
      <c r="G31" s="315"/>
      <c r="H31" s="314">
        <v>7</v>
      </c>
      <c r="I31" s="315"/>
      <c r="J31" s="314">
        <v>7</v>
      </c>
      <c r="K31" s="315"/>
      <c r="L31" s="359">
        <v>7</v>
      </c>
      <c r="M31" s="314">
        <v>1</v>
      </c>
      <c r="N31" s="315"/>
      <c r="O31" s="314">
        <v>1</v>
      </c>
      <c r="P31" s="315"/>
      <c r="Q31" s="312">
        <v>1</v>
      </c>
      <c r="R31" s="313"/>
      <c r="S31" s="312">
        <v>1</v>
      </c>
      <c r="T31" s="311"/>
      <c r="U31" s="312">
        <v>6</v>
      </c>
      <c r="V31" s="311"/>
    </row>
    <row r="32" spans="1:22" s="1" customFormat="1" x14ac:dyDescent="0.4">
      <c r="A32" s="7"/>
      <c r="B32" s="7"/>
      <c r="C32" s="7"/>
      <c r="D32" s="10"/>
      <c r="E32" s="10"/>
      <c r="F32" s="11"/>
      <c r="G32" s="11"/>
      <c r="H32" s="3"/>
      <c r="I32" s="3"/>
      <c r="J32" s="3"/>
      <c r="K32" s="3"/>
      <c r="L32" s="11"/>
      <c r="Q32" s="50"/>
      <c r="R32" s="50"/>
      <c r="S32" s="50"/>
      <c r="T32" s="50"/>
      <c r="U32" s="50"/>
      <c r="V32" s="50"/>
    </row>
    <row r="33" spans="1:22" s="1" customFormat="1" x14ac:dyDescent="0.4">
      <c r="A33" s="9"/>
      <c r="B33" s="7"/>
      <c r="C33" s="7"/>
      <c r="D33" s="9"/>
      <c r="E33" s="9"/>
      <c r="F33" s="3"/>
      <c r="G33" s="3"/>
      <c r="H33" s="80"/>
      <c r="I33" s="80"/>
      <c r="J33" s="80"/>
      <c r="K33" s="80"/>
      <c r="L33" s="3"/>
      <c r="Q33" s="50"/>
      <c r="R33" s="50"/>
      <c r="S33" s="50"/>
      <c r="T33" s="50"/>
      <c r="U33" s="50"/>
      <c r="V33" s="50"/>
    </row>
    <row r="34" spans="1:22" s="1" customFormat="1" x14ac:dyDescent="0.4">
      <c r="A34" s="9"/>
      <c r="B34" s="7"/>
      <c r="C34" s="7"/>
      <c r="D34" s="9"/>
      <c r="E34" s="9"/>
      <c r="F34" s="3"/>
      <c r="G34" s="3"/>
      <c r="H34" s="81"/>
      <c r="I34" s="81"/>
      <c r="J34" s="81"/>
      <c r="K34" s="81"/>
      <c r="L34" s="3"/>
      <c r="Q34" s="50"/>
      <c r="R34" s="50"/>
      <c r="S34" s="50"/>
      <c r="T34" s="50"/>
      <c r="U34" s="50"/>
      <c r="V34" s="50"/>
    </row>
    <row r="35" spans="1:22" s="1" customFormat="1" x14ac:dyDescent="0.4">
      <c r="A35" s="9"/>
      <c r="B35" s="7"/>
      <c r="C35" s="7"/>
      <c r="D35" s="9"/>
      <c r="E35" s="9"/>
      <c r="F35" s="3"/>
      <c r="G35" s="3"/>
      <c r="H35" s="3"/>
      <c r="I35" s="3"/>
      <c r="J35" s="3"/>
      <c r="K35" s="3"/>
      <c r="L35" s="3"/>
      <c r="Q35" s="50"/>
      <c r="R35" s="50"/>
      <c r="S35" s="50"/>
      <c r="T35" s="50"/>
      <c r="U35" s="50"/>
      <c r="V35" s="50"/>
    </row>
    <row r="36" spans="1:22" s="1" customFormat="1" x14ac:dyDescent="0.4">
      <c r="A36" s="9"/>
      <c r="B36" s="7"/>
      <c r="C36" s="7"/>
      <c r="D36" s="9"/>
      <c r="E36" s="9"/>
      <c r="F36" s="3"/>
      <c r="G36" s="3"/>
      <c r="H36" s="3"/>
      <c r="I36" s="3"/>
      <c r="J36" s="3"/>
      <c r="K36" s="3"/>
      <c r="L36" s="3"/>
      <c r="Q36" s="50"/>
      <c r="R36" s="50"/>
      <c r="S36" s="50"/>
      <c r="T36" s="50"/>
      <c r="U36" s="50"/>
      <c r="V36" s="50"/>
    </row>
    <row r="37" spans="1:22" s="1" customFormat="1" x14ac:dyDescent="0.4">
      <c r="A37" s="9"/>
      <c r="B37" s="7"/>
      <c r="C37" s="7"/>
      <c r="D37" s="9"/>
      <c r="E37" s="9"/>
      <c r="F37" s="3"/>
      <c r="G37" s="3"/>
      <c r="H37" s="3"/>
      <c r="I37" s="3"/>
      <c r="J37" s="3"/>
      <c r="K37" s="3"/>
      <c r="L37" s="3"/>
      <c r="Q37" s="50"/>
      <c r="R37" s="50"/>
      <c r="S37" s="50"/>
      <c r="T37" s="50"/>
      <c r="U37" s="50"/>
      <c r="V37" s="50"/>
    </row>
    <row r="38" spans="1:22" s="1" customFormat="1" x14ac:dyDescent="0.4">
      <c r="A38" s="9"/>
      <c r="B38" s="7"/>
      <c r="C38" s="7"/>
      <c r="D38" s="9"/>
      <c r="E38" s="9"/>
      <c r="F38" s="3"/>
      <c r="G38" s="3"/>
      <c r="H38" s="3"/>
      <c r="I38" s="3"/>
      <c r="J38" s="3"/>
      <c r="K38" s="3"/>
      <c r="L38" s="3"/>
      <c r="Q38" s="50"/>
      <c r="R38" s="50"/>
      <c r="S38" s="50"/>
      <c r="T38" s="50"/>
      <c r="U38" s="50"/>
      <c r="V38" s="50"/>
    </row>
    <row r="39" spans="1:22" s="1" customFormat="1" x14ac:dyDescent="0.4">
      <c r="A39" s="9"/>
      <c r="B39" s="7"/>
      <c r="C39" s="7"/>
      <c r="D39" s="9"/>
      <c r="E39" s="9"/>
      <c r="F39" s="3"/>
      <c r="G39" s="3"/>
      <c r="H39" s="3"/>
      <c r="I39" s="3"/>
      <c r="J39" s="3"/>
      <c r="K39" s="3"/>
      <c r="L39" s="3"/>
      <c r="Q39" s="50"/>
      <c r="R39" s="50"/>
      <c r="S39" s="50"/>
      <c r="T39" s="50"/>
      <c r="U39" s="50"/>
      <c r="V39" s="50"/>
    </row>
    <row r="40" spans="1:22" s="1" customFormat="1" x14ac:dyDescent="0.4">
      <c r="A40" s="104"/>
      <c r="B40" s="7"/>
      <c r="C40" s="7"/>
      <c r="D40" s="104"/>
      <c r="E40" s="104"/>
      <c r="F40" s="42"/>
      <c r="G40" s="42"/>
      <c r="H40" s="42"/>
      <c r="I40" s="42"/>
      <c r="J40" s="42"/>
      <c r="K40" s="42"/>
      <c r="L40" s="3"/>
      <c r="Q40" s="44"/>
      <c r="R40" s="44"/>
      <c r="S40" s="44"/>
      <c r="T40" s="44"/>
      <c r="U40" s="44"/>
      <c r="V40" s="44"/>
    </row>
    <row r="41" spans="1:22" x14ac:dyDescent="0.4">
      <c r="A41" s="9"/>
      <c r="B41" s="7"/>
      <c r="C41" s="7"/>
      <c r="D41" s="9"/>
      <c r="E41" s="9"/>
      <c r="L41" s="3"/>
    </row>
    <row r="42" spans="1:22" ht="14.1" x14ac:dyDescent="0.4">
      <c r="A42" s="4"/>
      <c r="B42" s="7"/>
      <c r="C42" s="7"/>
      <c r="D42" s="82"/>
      <c r="E42" s="82"/>
      <c r="F42" s="6"/>
      <c r="G42" s="6"/>
      <c r="H42" s="6"/>
      <c r="I42" s="6"/>
      <c r="J42" s="6"/>
      <c r="K42" s="6"/>
    </row>
    <row r="43" spans="1:22" x14ac:dyDescent="0.4">
      <c r="B43" s="22"/>
      <c r="C43" s="22"/>
    </row>
  </sheetData>
  <sortState xmlns:xlrd2="http://schemas.microsoft.com/office/spreadsheetml/2017/richdata2" ref="A3:V26">
    <sortCondition descending="1" ref="D3:D26"/>
  </sortState>
  <mergeCells count="10">
    <mergeCell ref="A1:V1"/>
    <mergeCell ref="D2:E2"/>
    <mergeCell ref="F2:G2"/>
    <mergeCell ref="J2:K2"/>
    <mergeCell ref="M2:N2"/>
    <mergeCell ref="O2:P2"/>
    <mergeCell ref="Q2:R2"/>
    <mergeCell ref="S2:T2"/>
    <mergeCell ref="U2:V2"/>
    <mergeCell ref="H2:I2"/>
  </mergeCells>
  <conditionalFormatting sqref="A3:E26">
    <cfRule type="expression" dxfId="211" priority="48">
      <formula>MOD(ROW(),2)=0</formula>
    </cfRule>
  </conditionalFormatting>
  <conditionalFormatting sqref="D3:D26">
    <cfRule type="aboveAverage" dxfId="210" priority="47"/>
    <cfRule type="top10" dxfId="209" priority="44" percent="1" rank="25"/>
  </conditionalFormatting>
  <conditionalFormatting sqref="E3:E26">
    <cfRule type="containsText" dxfId="208" priority="46" operator="containsText" text="A">
      <formula>NOT(ISERROR(SEARCH("A",E3)))</formula>
    </cfRule>
    <cfRule type="containsText" priority="45" stopIfTrue="1" operator="containsText" text="AA">
      <formula>NOT(ISERROR(SEARCH("AA",E3)))</formula>
    </cfRule>
  </conditionalFormatting>
  <conditionalFormatting sqref="F3:F26">
    <cfRule type="aboveAverage" dxfId="207" priority="42"/>
    <cfRule type="top10" dxfId="206" priority="39" percent="1" rank="25"/>
  </conditionalFormatting>
  <conditionalFormatting sqref="F3:G26">
    <cfRule type="expression" dxfId="205" priority="43">
      <formula>MOD(ROW(),2)=0</formula>
    </cfRule>
  </conditionalFormatting>
  <conditionalFormatting sqref="G3:G26">
    <cfRule type="containsText" dxfId="204" priority="41" operator="containsText" text="A">
      <formula>NOT(ISERROR(SEARCH("A",G3)))</formula>
    </cfRule>
    <cfRule type="containsText" priority="40" stopIfTrue="1" operator="containsText" text="AA">
      <formula>NOT(ISERROR(SEARCH("AA",G3)))</formula>
    </cfRule>
  </conditionalFormatting>
  <conditionalFormatting sqref="H3:H26">
    <cfRule type="top10" dxfId="203" priority="1" percent="1" rank="25"/>
    <cfRule type="aboveAverage" dxfId="202" priority="4"/>
  </conditionalFormatting>
  <conditionalFormatting sqref="H3:I26">
    <cfRule type="expression" dxfId="201" priority="5">
      <formula>MOD(ROW(),2)=0</formula>
    </cfRule>
  </conditionalFormatting>
  <conditionalFormatting sqref="I3:I26">
    <cfRule type="containsText" priority="2" stopIfTrue="1" operator="containsText" text="AA">
      <formula>NOT(ISERROR(SEARCH("AA",I3)))</formula>
    </cfRule>
    <cfRule type="containsText" dxfId="200" priority="3" operator="containsText" text="A">
      <formula>NOT(ISERROR(SEARCH("A",I3)))</formula>
    </cfRule>
  </conditionalFormatting>
  <conditionalFormatting sqref="J3:J26">
    <cfRule type="aboveAverage" dxfId="199" priority="24"/>
    <cfRule type="top10" dxfId="198" priority="21" percent="1" rank="25"/>
  </conditionalFormatting>
  <conditionalFormatting sqref="J3:K26">
    <cfRule type="expression" dxfId="197" priority="25">
      <formula>MOD(ROW(),2)=0</formula>
    </cfRule>
  </conditionalFormatting>
  <conditionalFormatting sqref="K3:K26">
    <cfRule type="containsText" priority="22" stopIfTrue="1" operator="containsText" text="AA">
      <formula>NOT(ISERROR(SEARCH("AA",K3)))</formula>
    </cfRule>
    <cfRule type="containsText" dxfId="196" priority="23" operator="containsText" text="A">
      <formula>NOT(ISERROR(SEARCH("A",K3)))</formula>
    </cfRule>
  </conditionalFormatting>
  <conditionalFormatting sqref="L3:L26">
    <cfRule type="top10" dxfId="195" priority="36" percent="1" rank="25"/>
    <cfRule type="expression" dxfId="194" priority="38">
      <formula>MOD(ROW(),2)=0</formula>
    </cfRule>
    <cfRule type="aboveAverage" dxfId="193" priority="37"/>
  </conditionalFormatting>
  <conditionalFormatting sqref="M3:M26">
    <cfRule type="aboveAverage" dxfId="192" priority="34"/>
    <cfRule type="top10" dxfId="191" priority="31" percent="1" rank="25"/>
  </conditionalFormatting>
  <conditionalFormatting sqref="M3:N26">
    <cfRule type="expression" dxfId="190" priority="35">
      <formula>MOD(ROW(),2)=0</formula>
    </cfRule>
  </conditionalFormatting>
  <conditionalFormatting sqref="N3:N26">
    <cfRule type="containsText" priority="32" stopIfTrue="1" operator="containsText" text="AA">
      <formula>NOT(ISERROR(SEARCH("AA",N3)))</formula>
    </cfRule>
    <cfRule type="containsText" dxfId="189" priority="33" operator="containsText" text="A">
      <formula>NOT(ISERROR(SEARCH("A",N3)))</formula>
    </cfRule>
  </conditionalFormatting>
  <conditionalFormatting sqref="O3:O26">
    <cfRule type="aboveAverage" dxfId="188" priority="29"/>
    <cfRule type="top10" dxfId="187" priority="26" percent="1" rank="25"/>
  </conditionalFormatting>
  <conditionalFormatting sqref="O3:P26">
    <cfRule type="expression" dxfId="186" priority="30">
      <formula>MOD(ROW(),2)=0</formula>
    </cfRule>
  </conditionalFormatting>
  <conditionalFormatting sqref="P3:P26">
    <cfRule type="containsText" priority="27" stopIfTrue="1" operator="containsText" text="AA">
      <formula>NOT(ISERROR(SEARCH("AA",P3)))</formula>
    </cfRule>
    <cfRule type="containsText" dxfId="185" priority="28" operator="containsText" text="A">
      <formula>NOT(ISERROR(SEARCH("A",P3)))</formula>
    </cfRule>
  </conditionalFormatting>
  <conditionalFormatting sqref="Q3:Q26">
    <cfRule type="aboveAverage" dxfId="184" priority="19"/>
    <cfRule type="top10" dxfId="183" priority="16" percent="1" rank="25"/>
  </conditionalFormatting>
  <conditionalFormatting sqref="Q3:R26">
    <cfRule type="expression" dxfId="182" priority="20">
      <formula>MOD(ROW(),2)=0</formula>
    </cfRule>
  </conditionalFormatting>
  <conditionalFormatting sqref="R3:R26">
    <cfRule type="containsText" dxfId="181" priority="18" operator="containsText" text="A">
      <formula>NOT(ISERROR(SEARCH("A",R3)))</formula>
    </cfRule>
    <cfRule type="containsText" priority="17" stopIfTrue="1" operator="containsText" text="AA">
      <formula>NOT(ISERROR(SEARCH("AA",R3)))</formula>
    </cfRule>
  </conditionalFormatting>
  <conditionalFormatting sqref="S3:S26">
    <cfRule type="aboveAverage" dxfId="180" priority="14"/>
    <cfRule type="top10" dxfId="179" priority="11" percent="1" rank="25"/>
  </conditionalFormatting>
  <conditionalFormatting sqref="S3:T26">
    <cfRule type="expression" dxfId="178" priority="15">
      <formula>MOD(ROW(),2)=0</formula>
    </cfRule>
  </conditionalFormatting>
  <conditionalFormatting sqref="T3:T26">
    <cfRule type="containsText" dxfId="177" priority="13" operator="containsText" text="A">
      <formula>NOT(ISERROR(SEARCH("A",T3)))</formula>
    </cfRule>
    <cfRule type="containsText" priority="12" stopIfTrue="1" operator="containsText" text="AA">
      <formula>NOT(ISERROR(SEARCH("AA",T3)))</formula>
    </cfRule>
  </conditionalFormatting>
  <conditionalFormatting sqref="U3:U26">
    <cfRule type="top10" dxfId="176" priority="6" percent="1" rank="25"/>
    <cfRule type="aboveAverage" dxfId="175" priority="9"/>
  </conditionalFormatting>
  <conditionalFormatting sqref="U3:V26">
    <cfRule type="expression" dxfId="174" priority="10">
      <formula>MOD(ROW(),2)=0</formula>
    </cfRule>
  </conditionalFormatting>
  <conditionalFormatting sqref="V3:V26">
    <cfRule type="containsText" priority="7" stopIfTrue="1" operator="containsText" text="AA">
      <formula>NOT(ISERROR(SEARCH("AA",V3)))</formula>
    </cfRule>
    <cfRule type="containsText" dxfId="173" priority="8" operator="containsText" text="A">
      <formula>NOT(ISERROR(SEARCH("A",V3)))</formula>
    </cfRule>
  </conditionalFormatting>
  <pageMargins left="0.5" right="0.5" top="0.5" bottom="0.5" header="0.3" footer="0.3"/>
  <pageSetup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42"/>
  <sheetViews>
    <sheetView zoomScaleNormal="100" workbookViewId="0">
      <pane ySplit="2" topLeftCell="A18" activePane="bottomLeft" state="frozen"/>
      <selection pane="bottomLeft" sqref="A1:U1"/>
    </sheetView>
  </sheetViews>
  <sheetFormatPr defaultColWidth="9.1640625" defaultRowHeight="12.3" x14ac:dyDescent="0.4"/>
  <cols>
    <col min="1" max="1" width="24.609375" style="1" customWidth="1"/>
    <col min="2" max="2" width="15.609375" style="1" customWidth="1"/>
    <col min="3" max="3" width="10.5546875" style="1" hidden="1" customWidth="1"/>
    <col min="4" max="4" width="5.44140625" style="61" customWidth="1"/>
    <col min="5" max="5" width="5.44140625" style="65" customWidth="1"/>
    <col min="6" max="7" width="5.44140625" style="3" customWidth="1"/>
    <col min="8" max="9" width="5.44140625" style="3" hidden="1" customWidth="1"/>
    <col min="10" max="21" width="5.44140625" style="3" customWidth="1"/>
    <col min="22" max="23" width="5.44140625" style="3" hidden="1" customWidth="1"/>
    <col min="24" max="24" width="5.44140625" style="3" customWidth="1"/>
    <col min="25" max="34" width="0" style="1" hidden="1" customWidth="1"/>
    <col min="35" max="16384" width="9.1640625" style="1"/>
  </cols>
  <sheetData>
    <row r="1" spans="1:34" ht="30" customHeight="1" thickBot="1" x14ac:dyDescent="0.45">
      <c r="A1" s="416" t="s">
        <v>626</v>
      </c>
      <c r="B1" s="416"/>
      <c r="C1" s="416"/>
      <c r="D1" s="416"/>
      <c r="E1" s="416"/>
      <c r="F1" s="416"/>
      <c r="G1" s="416"/>
      <c r="H1" s="417"/>
      <c r="I1" s="417"/>
      <c r="J1" s="416"/>
      <c r="K1" s="416"/>
      <c r="L1" s="416"/>
      <c r="M1" s="416"/>
      <c r="N1" s="416"/>
      <c r="O1" s="416"/>
      <c r="P1" s="416"/>
      <c r="Q1" s="416"/>
      <c r="R1" s="416"/>
      <c r="S1" s="416"/>
      <c r="T1" s="416"/>
      <c r="U1" s="416"/>
      <c r="V1" s="83"/>
      <c r="W1" s="83"/>
      <c r="X1" s="83"/>
    </row>
    <row r="2" spans="1:34" ht="41.25" customHeight="1" x14ac:dyDescent="0.4">
      <c r="A2" s="33" t="s">
        <v>71</v>
      </c>
      <c r="B2" s="32" t="s">
        <v>52</v>
      </c>
      <c r="C2" s="32"/>
      <c r="D2" s="414" t="s">
        <v>101</v>
      </c>
      <c r="E2" s="415"/>
      <c r="F2" s="414" t="s">
        <v>148</v>
      </c>
      <c r="G2" s="415"/>
      <c r="H2" s="414" t="s">
        <v>95</v>
      </c>
      <c r="I2" s="415"/>
      <c r="J2" s="414" t="s">
        <v>96</v>
      </c>
      <c r="K2" s="415"/>
      <c r="L2" s="414" t="s">
        <v>97</v>
      </c>
      <c r="M2" s="415"/>
      <c r="N2" s="414" t="s">
        <v>126</v>
      </c>
      <c r="O2" s="415"/>
      <c r="P2" s="414" t="s">
        <v>98</v>
      </c>
      <c r="Q2" s="415"/>
      <c r="R2" s="414" t="s">
        <v>99</v>
      </c>
      <c r="S2" s="415"/>
      <c r="T2" s="414" t="s">
        <v>100</v>
      </c>
      <c r="U2" s="415"/>
      <c r="V2" s="414" t="s">
        <v>252</v>
      </c>
      <c r="W2" s="415"/>
      <c r="X2" s="327"/>
      <c r="Y2" s="1" t="s">
        <v>459</v>
      </c>
      <c r="Z2" s="1" t="s">
        <v>467</v>
      </c>
      <c r="AA2" s="1" t="s">
        <v>460</v>
      </c>
      <c r="AB2" s="1" t="s">
        <v>461</v>
      </c>
      <c r="AC2" s="1" t="s">
        <v>464</v>
      </c>
      <c r="AD2" s="1" t="s">
        <v>462</v>
      </c>
      <c r="AE2" s="1" t="s">
        <v>463</v>
      </c>
      <c r="AF2" s="1" t="s">
        <v>465</v>
      </c>
      <c r="AG2" s="1" t="s">
        <v>466</v>
      </c>
    </row>
    <row r="3" spans="1:34" ht="12.75" customHeight="1" x14ac:dyDescent="0.4">
      <c r="A3" s="392" t="str">
        <f t="shared" ref="A3:A26" si="0">VLOOKUP(C3,VL_SOY_2020,2,FALSE)</f>
        <v>Pioneer P45Z75E</v>
      </c>
      <c r="B3" s="392" t="str">
        <f t="shared" ref="B3:B26" si="1">VLOOKUP(C3,VL_SOY_2020,4,FALSE)</f>
        <v>E3</v>
      </c>
      <c r="C3" s="53" t="s">
        <v>273</v>
      </c>
      <c r="D3" s="62">
        <v>57.929499999999997</v>
      </c>
      <c r="E3" s="161" t="s">
        <v>404</v>
      </c>
      <c r="F3" s="62">
        <v>71.866200000000006</v>
      </c>
      <c r="G3" s="161" t="s">
        <v>410</v>
      </c>
      <c r="H3" s="62"/>
      <c r="I3" s="161"/>
      <c r="J3" s="62">
        <v>62.960900000000002</v>
      </c>
      <c r="K3" s="161" t="s">
        <v>404</v>
      </c>
      <c r="L3" s="62">
        <v>19.6982</v>
      </c>
      <c r="M3" s="161" t="s">
        <v>427</v>
      </c>
      <c r="N3" s="62">
        <v>60.396299999999997</v>
      </c>
      <c r="O3" s="161" t="s">
        <v>404</v>
      </c>
      <c r="P3" s="62">
        <v>82.107900000000001</v>
      </c>
      <c r="Q3" s="161" t="s">
        <v>404</v>
      </c>
      <c r="R3" s="62">
        <v>54.706299999999999</v>
      </c>
      <c r="S3" s="161" t="s">
        <v>404</v>
      </c>
      <c r="T3" s="62">
        <v>60.162500000000001</v>
      </c>
      <c r="U3" s="161" t="s">
        <v>404</v>
      </c>
      <c r="V3" s="62"/>
      <c r="W3" s="161"/>
      <c r="X3" s="328"/>
      <c r="Y3" s="67">
        <f t="shared" ref="Y3:Y26" si="2">IF(F3&gt;F$27,1,0)</f>
        <v>0</v>
      </c>
      <c r="Z3" s="67"/>
      <c r="AA3" s="67">
        <f t="shared" ref="AA3:AA26" si="3">IF(J3&gt;J$27,1,0)</f>
        <v>1</v>
      </c>
      <c r="AB3" s="67">
        <f t="shared" ref="AB3:AB26" si="4">IF(L3&gt;L$27,1,0)</f>
        <v>0</v>
      </c>
      <c r="AC3" s="67">
        <f t="shared" ref="AC3:AC26" si="5">IF(N3&gt;N$27,1,0)</f>
        <v>1</v>
      </c>
      <c r="AD3" s="67">
        <f t="shared" ref="AD3:AD26" si="6">IF(P3&gt;P$27,1,0)</f>
        <v>1</v>
      </c>
      <c r="AE3" s="67">
        <f t="shared" ref="AE3:AE26" si="7">IF(R3&gt;R$27,1,0)</f>
        <v>1</v>
      </c>
      <c r="AF3" s="67">
        <f t="shared" ref="AF3:AF26" si="8">IF(T3&gt;T$27,1,0)</f>
        <v>1</v>
      </c>
      <c r="AG3" s="67"/>
      <c r="AH3" s="1">
        <f t="shared" ref="AH3:AH26" si="9">SUM(Y3:AG3)/(COUNT(Y3:AG3))</f>
        <v>0.7142857142857143</v>
      </c>
    </row>
    <row r="4" spans="1:34" x14ac:dyDescent="0.4">
      <c r="A4" s="164" t="str">
        <f t="shared" si="0"/>
        <v>Innvictis A4564XF</v>
      </c>
      <c r="B4" s="164" t="str">
        <f t="shared" si="1"/>
        <v>XF</v>
      </c>
      <c r="C4" s="164" t="s">
        <v>293</v>
      </c>
      <c r="D4" s="62">
        <v>55.9529</v>
      </c>
      <c r="E4" s="161" t="s">
        <v>408</v>
      </c>
      <c r="F4" s="62">
        <v>76.142700000000005</v>
      </c>
      <c r="G4" s="161" t="s">
        <v>420</v>
      </c>
      <c r="H4" s="62"/>
      <c r="I4" s="161"/>
      <c r="J4" s="62">
        <v>58.9268</v>
      </c>
      <c r="K4" s="161" t="s">
        <v>420</v>
      </c>
      <c r="L4" s="62">
        <v>26.235600000000002</v>
      </c>
      <c r="M4" s="161" t="s">
        <v>404</v>
      </c>
      <c r="N4" s="62">
        <v>51.568800000000003</v>
      </c>
      <c r="O4" s="161" t="s">
        <v>416</v>
      </c>
      <c r="P4" s="62">
        <v>73.9542</v>
      </c>
      <c r="Q4" s="161" t="s">
        <v>409</v>
      </c>
      <c r="R4" s="62">
        <v>54.684600000000003</v>
      </c>
      <c r="S4" s="161" t="s">
        <v>404</v>
      </c>
      <c r="T4" s="62">
        <v>50.157499999999999</v>
      </c>
      <c r="U4" s="161" t="s">
        <v>404</v>
      </c>
      <c r="V4" s="62"/>
      <c r="W4" s="161"/>
      <c r="X4" s="329"/>
      <c r="Y4" s="67">
        <f t="shared" si="2"/>
        <v>1</v>
      </c>
      <c r="Z4" s="67"/>
      <c r="AA4" s="67">
        <f t="shared" si="3"/>
        <v>1</v>
      </c>
      <c r="AB4" s="67">
        <f t="shared" si="4"/>
        <v>1</v>
      </c>
      <c r="AC4" s="67">
        <f t="shared" si="5"/>
        <v>1</v>
      </c>
      <c r="AD4" s="67">
        <f t="shared" si="6"/>
        <v>1</v>
      </c>
      <c r="AE4" s="67">
        <f t="shared" si="7"/>
        <v>1</v>
      </c>
      <c r="AF4" s="67">
        <f t="shared" si="8"/>
        <v>1</v>
      </c>
      <c r="AG4" s="67"/>
      <c r="AH4" s="1">
        <f t="shared" si="9"/>
        <v>1</v>
      </c>
    </row>
    <row r="5" spans="1:34" x14ac:dyDescent="0.4">
      <c r="A5" s="164" t="str">
        <f t="shared" si="0"/>
        <v>Great Heart GT4538XFS</v>
      </c>
      <c r="B5" s="164" t="str">
        <f t="shared" si="1"/>
        <v>RR/LL-Synchrony</v>
      </c>
      <c r="C5" s="164" t="s">
        <v>287</v>
      </c>
      <c r="D5" s="62">
        <v>55.831899999999997</v>
      </c>
      <c r="E5" s="161" t="s">
        <v>408</v>
      </c>
      <c r="F5" s="62">
        <v>76.277199999999993</v>
      </c>
      <c r="G5" s="161" t="s">
        <v>420</v>
      </c>
      <c r="H5" s="62"/>
      <c r="I5" s="161"/>
      <c r="J5" s="62">
        <v>62.703600000000002</v>
      </c>
      <c r="K5" s="161" t="s">
        <v>408</v>
      </c>
      <c r="L5" s="62">
        <v>22.082899999999999</v>
      </c>
      <c r="M5" s="161" t="s">
        <v>409</v>
      </c>
      <c r="N5" s="62">
        <v>55.951799999999999</v>
      </c>
      <c r="O5" s="161" t="s">
        <v>409</v>
      </c>
      <c r="P5" s="62">
        <v>67.067499999999995</v>
      </c>
      <c r="Q5" s="161" t="s">
        <v>410</v>
      </c>
      <c r="R5" s="62">
        <v>54.85</v>
      </c>
      <c r="S5" s="161" t="s">
        <v>404</v>
      </c>
      <c r="T5" s="62">
        <v>51.890300000000003</v>
      </c>
      <c r="U5" s="161" t="s">
        <v>404</v>
      </c>
      <c r="V5" s="62"/>
      <c r="W5" s="161"/>
      <c r="X5" s="328"/>
      <c r="Y5" s="67">
        <f t="shared" si="2"/>
        <v>1</v>
      </c>
      <c r="Z5" s="67"/>
      <c r="AA5" s="67">
        <f t="shared" si="3"/>
        <v>1</v>
      </c>
      <c r="AB5" s="67">
        <f t="shared" si="4"/>
        <v>1</v>
      </c>
      <c r="AC5" s="67">
        <f t="shared" si="5"/>
        <v>1</v>
      </c>
      <c r="AD5" s="67">
        <f t="shared" si="6"/>
        <v>0</v>
      </c>
      <c r="AE5" s="67">
        <f t="shared" si="7"/>
        <v>1</v>
      </c>
      <c r="AF5" s="67">
        <f t="shared" si="8"/>
        <v>1</v>
      </c>
      <c r="AG5" s="67"/>
      <c r="AH5" s="1">
        <f t="shared" si="9"/>
        <v>0.8571428571428571</v>
      </c>
    </row>
    <row r="6" spans="1:34" x14ac:dyDescent="0.4">
      <c r="A6" s="164" t="str">
        <f t="shared" si="0"/>
        <v>Dyna-Gro S41EN72</v>
      </c>
      <c r="B6" s="164" t="str">
        <f t="shared" si="1"/>
        <v>E3</v>
      </c>
      <c r="C6" s="164" t="s">
        <v>136</v>
      </c>
      <c r="D6" s="62">
        <v>55.616399999999999</v>
      </c>
      <c r="E6" s="161" t="s">
        <v>409</v>
      </c>
      <c r="F6" s="62">
        <v>74.808800000000005</v>
      </c>
      <c r="G6" s="161" t="s">
        <v>411</v>
      </c>
      <c r="H6" s="62"/>
      <c r="I6" s="161"/>
      <c r="J6" s="62">
        <v>61.740699999999997</v>
      </c>
      <c r="K6" s="161" t="s">
        <v>408</v>
      </c>
      <c r="L6" s="62">
        <v>19.549700000000001</v>
      </c>
      <c r="M6" s="161" t="s">
        <v>427</v>
      </c>
      <c r="N6" s="62">
        <v>51.792299999999997</v>
      </c>
      <c r="O6" s="161" t="s">
        <v>416</v>
      </c>
      <c r="P6" s="62">
        <v>78.452500000000001</v>
      </c>
      <c r="Q6" s="161" t="s">
        <v>408</v>
      </c>
      <c r="R6" s="62">
        <v>57.642200000000003</v>
      </c>
      <c r="S6" s="161" t="s">
        <v>404</v>
      </c>
      <c r="T6" s="62">
        <v>45.328899999999997</v>
      </c>
      <c r="U6" s="161" t="s">
        <v>404</v>
      </c>
      <c r="V6" s="62"/>
      <c r="W6" s="161"/>
      <c r="X6" s="328"/>
      <c r="Y6" s="67">
        <f t="shared" si="2"/>
        <v>0</v>
      </c>
      <c r="Z6" s="67"/>
      <c r="AA6" s="67">
        <f t="shared" si="3"/>
        <v>1</v>
      </c>
      <c r="AB6" s="67">
        <f t="shared" si="4"/>
        <v>0</v>
      </c>
      <c r="AC6" s="67">
        <f t="shared" si="5"/>
        <v>1</v>
      </c>
      <c r="AD6" s="67">
        <f t="shared" si="6"/>
        <v>1</v>
      </c>
      <c r="AE6" s="67">
        <f t="shared" si="7"/>
        <v>1</v>
      </c>
      <c r="AF6" s="67">
        <f t="shared" si="8"/>
        <v>0</v>
      </c>
      <c r="AG6" s="67"/>
      <c r="AH6" s="1">
        <f t="shared" si="9"/>
        <v>0.5714285714285714</v>
      </c>
    </row>
    <row r="7" spans="1:34" x14ac:dyDescent="0.4">
      <c r="A7" s="164" t="str">
        <f t="shared" si="0"/>
        <v>Pioneer P43Z44SE</v>
      </c>
      <c r="B7" s="164" t="str">
        <f t="shared" si="1"/>
        <v>E3S</v>
      </c>
      <c r="C7" s="164" t="s">
        <v>282</v>
      </c>
      <c r="D7" s="62">
        <v>55.234000000000002</v>
      </c>
      <c r="E7" s="161" t="s">
        <v>420</v>
      </c>
      <c r="F7" s="62">
        <v>79.183700000000002</v>
      </c>
      <c r="G7" s="161" t="s">
        <v>409</v>
      </c>
      <c r="H7" s="62"/>
      <c r="I7" s="161"/>
      <c r="J7" s="62">
        <v>58.277000000000001</v>
      </c>
      <c r="K7" s="161" t="s">
        <v>426</v>
      </c>
      <c r="L7" s="62">
        <v>21.665099999999999</v>
      </c>
      <c r="M7" s="161" t="s">
        <v>409</v>
      </c>
      <c r="N7" s="62">
        <v>54.167700000000004</v>
      </c>
      <c r="O7" s="161" t="s">
        <v>426</v>
      </c>
      <c r="P7" s="62">
        <v>68.812299999999993</v>
      </c>
      <c r="Q7" s="161" t="s">
        <v>410</v>
      </c>
      <c r="R7" s="62">
        <v>54.365000000000002</v>
      </c>
      <c r="S7" s="161" t="s">
        <v>404</v>
      </c>
      <c r="T7" s="62">
        <v>50.167099999999998</v>
      </c>
      <c r="U7" s="161" t="s">
        <v>404</v>
      </c>
      <c r="V7" s="62"/>
      <c r="W7" s="161"/>
      <c r="X7" s="329"/>
      <c r="Y7" s="67">
        <f t="shared" si="2"/>
        <v>1</v>
      </c>
      <c r="Z7" s="67"/>
      <c r="AA7" s="67">
        <f t="shared" si="3"/>
        <v>1</v>
      </c>
      <c r="AB7" s="67">
        <f t="shared" si="4"/>
        <v>1</v>
      </c>
      <c r="AC7" s="67">
        <f t="shared" si="5"/>
        <v>1</v>
      </c>
      <c r="AD7" s="67">
        <f t="shared" si="6"/>
        <v>1</v>
      </c>
      <c r="AE7" s="67">
        <f t="shared" si="7"/>
        <v>1</v>
      </c>
      <c r="AF7" s="67">
        <f t="shared" si="8"/>
        <v>1</v>
      </c>
      <c r="AG7" s="67"/>
      <c r="AH7" s="1">
        <f t="shared" si="9"/>
        <v>1</v>
      </c>
    </row>
    <row r="8" spans="1:34" x14ac:dyDescent="0.4">
      <c r="A8" s="164" t="str">
        <f t="shared" si="0"/>
        <v>Revere 44-F44</v>
      </c>
      <c r="B8" s="164" t="str">
        <f t="shared" si="1"/>
        <v>XF</v>
      </c>
      <c r="C8" s="164" t="s">
        <v>294</v>
      </c>
      <c r="D8" s="62">
        <v>54.520600000000002</v>
      </c>
      <c r="E8" s="161" t="s">
        <v>426</v>
      </c>
      <c r="F8" s="62">
        <v>76.385099999999994</v>
      </c>
      <c r="G8" s="161" t="s">
        <v>420</v>
      </c>
      <c r="H8" s="62"/>
      <c r="I8" s="161"/>
      <c r="J8" s="62">
        <v>57.349200000000003</v>
      </c>
      <c r="K8" s="161" t="s">
        <v>416</v>
      </c>
      <c r="L8" s="62">
        <v>23.841100000000001</v>
      </c>
      <c r="M8" s="161" t="s">
        <v>409</v>
      </c>
      <c r="N8" s="62">
        <v>50.665900000000001</v>
      </c>
      <c r="O8" s="161" t="s">
        <v>416</v>
      </c>
      <c r="P8" s="62">
        <v>71.253</v>
      </c>
      <c r="Q8" s="161" t="s">
        <v>415</v>
      </c>
      <c r="R8" s="62">
        <v>54.523000000000003</v>
      </c>
      <c r="S8" s="161" t="s">
        <v>404</v>
      </c>
      <c r="T8" s="62">
        <v>47.626800000000003</v>
      </c>
      <c r="U8" s="161" t="s">
        <v>404</v>
      </c>
      <c r="V8" s="62"/>
      <c r="W8" s="161"/>
      <c r="X8" s="328"/>
      <c r="Y8" s="67">
        <f t="shared" si="2"/>
        <v>1</v>
      </c>
      <c r="Z8" s="67"/>
      <c r="AA8" s="67">
        <f t="shared" si="3"/>
        <v>1</v>
      </c>
      <c r="AB8" s="67">
        <f t="shared" si="4"/>
        <v>1</v>
      </c>
      <c r="AC8" s="67">
        <f t="shared" si="5"/>
        <v>1</v>
      </c>
      <c r="AD8" s="67">
        <f t="shared" si="6"/>
        <v>1</v>
      </c>
      <c r="AE8" s="67">
        <f t="shared" si="7"/>
        <v>1</v>
      </c>
      <c r="AF8" s="67">
        <f t="shared" si="8"/>
        <v>1</v>
      </c>
      <c r="AG8" s="67"/>
      <c r="AH8" s="1">
        <f t="shared" si="9"/>
        <v>1</v>
      </c>
    </row>
    <row r="9" spans="1:34" x14ac:dyDescent="0.4">
      <c r="A9" s="164" t="str">
        <f t="shared" si="0"/>
        <v>Asgrow AG42XF4</v>
      </c>
      <c r="B9" s="164" t="str">
        <f t="shared" si="1"/>
        <v>XF</v>
      </c>
      <c r="C9" s="164" t="s">
        <v>291</v>
      </c>
      <c r="D9" s="62">
        <v>53.843200000000003</v>
      </c>
      <c r="E9" s="161" t="s">
        <v>416</v>
      </c>
      <c r="F9" s="62">
        <v>74.029799999999994</v>
      </c>
      <c r="G9" s="161" t="s">
        <v>430</v>
      </c>
      <c r="H9" s="62"/>
      <c r="I9" s="161"/>
      <c r="J9" s="62">
        <v>55.713200000000001</v>
      </c>
      <c r="K9" s="161" t="s">
        <v>430</v>
      </c>
      <c r="L9" s="62">
        <v>25.569400000000002</v>
      </c>
      <c r="M9" s="161" t="s">
        <v>408</v>
      </c>
      <c r="N9" s="62">
        <v>50.134700000000002</v>
      </c>
      <c r="O9" s="161" t="s">
        <v>416</v>
      </c>
      <c r="P9" s="62">
        <v>67.394000000000005</v>
      </c>
      <c r="Q9" s="161" t="s">
        <v>410</v>
      </c>
      <c r="R9" s="62">
        <v>58.027000000000001</v>
      </c>
      <c r="S9" s="161" t="s">
        <v>404</v>
      </c>
      <c r="T9" s="62">
        <v>46.034399999999998</v>
      </c>
      <c r="U9" s="161" t="s">
        <v>404</v>
      </c>
      <c r="V9" s="62"/>
      <c r="W9" s="161"/>
      <c r="X9" s="329"/>
      <c r="Y9" s="67">
        <f t="shared" si="2"/>
        <v>0</v>
      </c>
      <c r="Z9" s="67"/>
      <c r="AA9" s="67">
        <f t="shared" si="3"/>
        <v>1</v>
      </c>
      <c r="AB9" s="67">
        <f t="shared" si="4"/>
        <v>1</v>
      </c>
      <c r="AC9" s="67">
        <f t="shared" si="5"/>
        <v>1</v>
      </c>
      <c r="AD9" s="67">
        <f t="shared" si="6"/>
        <v>0</v>
      </c>
      <c r="AE9" s="67">
        <f t="shared" si="7"/>
        <v>1</v>
      </c>
      <c r="AF9" s="67">
        <f t="shared" si="8"/>
        <v>1</v>
      </c>
      <c r="AG9" s="67"/>
      <c r="AH9" s="1">
        <f t="shared" si="9"/>
        <v>0.7142857142857143</v>
      </c>
    </row>
    <row r="10" spans="1:34" x14ac:dyDescent="0.4">
      <c r="A10" s="53" t="str">
        <f t="shared" si="0"/>
        <v>Asgrow AG44XF4</v>
      </c>
      <c r="B10" s="53" t="str">
        <f t="shared" si="1"/>
        <v>XFS</v>
      </c>
      <c r="C10" s="53" t="s">
        <v>306</v>
      </c>
      <c r="D10" s="62">
        <v>53.2453</v>
      </c>
      <c r="E10" s="161" t="s">
        <v>425</v>
      </c>
      <c r="F10" s="62">
        <v>82.743200000000002</v>
      </c>
      <c r="G10" s="161" t="s">
        <v>408</v>
      </c>
      <c r="H10" s="62"/>
      <c r="I10" s="161"/>
      <c r="J10" s="62">
        <v>55.984999999999999</v>
      </c>
      <c r="K10" s="161" t="s">
        <v>416</v>
      </c>
      <c r="L10" s="62">
        <v>19.0517</v>
      </c>
      <c r="M10" s="161" t="s">
        <v>427</v>
      </c>
      <c r="N10" s="62">
        <v>43.261699999999998</v>
      </c>
      <c r="O10" s="161" t="s">
        <v>421</v>
      </c>
      <c r="P10" s="62">
        <v>67.809200000000004</v>
      </c>
      <c r="Q10" s="161" t="s">
        <v>410</v>
      </c>
      <c r="R10" s="62">
        <v>59.335999999999999</v>
      </c>
      <c r="S10" s="161" t="s">
        <v>404</v>
      </c>
      <c r="T10" s="62">
        <v>44.077100000000002</v>
      </c>
      <c r="U10" s="161" t="s">
        <v>404</v>
      </c>
      <c r="V10" s="62"/>
      <c r="W10" s="161"/>
      <c r="X10" s="328"/>
      <c r="Y10" s="67">
        <f t="shared" si="2"/>
        <v>1</v>
      </c>
      <c r="Z10" s="67"/>
      <c r="AA10" s="67">
        <f t="shared" si="3"/>
        <v>1</v>
      </c>
      <c r="AB10" s="67">
        <f t="shared" si="4"/>
        <v>0</v>
      </c>
      <c r="AC10" s="67">
        <f t="shared" si="5"/>
        <v>0</v>
      </c>
      <c r="AD10" s="67">
        <f t="shared" si="6"/>
        <v>0</v>
      </c>
      <c r="AE10" s="67">
        <f t="shared" si="7"/>
        <v>1</v>
      </c>
      <c r="AF10" s="67">
        <f t="shared" si="8"/>
        <v>0</v>
      </c>
      <c r="AG10" s="67"/>
      <c r="AH10" s="1">
        <f t="shared" si="9"/>
        <v>0.42857142857142855</v>
      </c>
    </row>
    <row r="11" spans="1:34" x14ac:dyDescent="0.4">
      <c r="A11" s="164" t="str">
        <f t="shared" si="0"/>
        <v>Innvictis A4102XF</v>
      </c>
      <c r="B11" s="164" t="str">
        <f t="shared" si="1"/>
        <v>XF</v>
      </c>
      <c r="C11" s="164" t="s">
        <v>292</v>
      </c>
      <c r="D11" s="62">
        <v>53.172499999999999</v>
      </c>
      <c r="E11" s="161" t="s">
        <v>425</v>
      </c>
      <c r="F11" s="62">
        <v>76.968000000000004</v>
      </c>
      <c r="G11" s="161" t="s">
        <v>420</v>
      </c>
      <c r="H11" s="62"/>
      <c r="I11" s="161"/>
      <c r="J11" s="62">
        <v>52.496099999999998</v>
      </c>
      <c r="K11" s="161" t="s">
        <v>421</v>
      </c>
      <c r="L11" s="62">
        <v>22.241399999999999</v>
      </c>
      <c r="M11" s="161" t="s">
        <v>409</v>
      </c>
      <c r="N11" s="62">
        <v>58.072099999999999</v>
      </c>
      <c r="O11" s="161" t="s">
        <v>408</v>
      </c>
      <c r="P11" s="62">
        <v>64.975300000000004</v>
      </c>
      <c r="Q11" s="161" t="s">
        <v>410</v>
      </c>
      <c r="R11" s="62">
        <v>50.057600000000001</v>
      </c>
      <c r="S11" s="161" t="s">
        <v>404</v>
      </c>
      <c r="T11" s="62">
        <v>47.396900000000002</v>
      </c>
      <c r="U11" s="161" t="s">
        <v>404</v>
      </c>
      <c r="V11" s="62"/>
      <c r="W11" s="161"/>
      <c r="X11" s="329"/>
      <c r="Y11" s="67">
        <f t="shared" si="2"/>
        <v>1</v>
      </c>
      <c r="Z11" s="67"/>
      <c r="AA11" s="67">
        <f t="shared" si="3"/>
        <v>0</v>
      </c>
      <c r="AB11" s="67">
        <f t="shared" si="4"/>
        <v>1</v>
      </c>
      <c r="AC11" s="67">
        <f t="shared" si="5"/>
        <v>1</v>
      </c>
      <c r="AD11" s="67">
        <f t="shared" si="6"/>
        <v>0</v>
      </c>
      <c r="AE11" s="67">
        <f t="shared" si="7"/>
        <v>0</v>
      </c>
      <c r="AF11" s="67">
        <f t="shared" si="8"/>
        <v>1</v>
      </c>
      <c r="AG11" s="67"/>
      <c r="AH11" s="1">
        <f t="shared" si="9"/>
        <v>0.5714285714285714</v>
      </c>
    </row>
    <row r="12" spans="1:34" x14ac:dyDescent="0.4">
      <c r="A12" s="164" t="str">
        <f t="shared" si="0"/>
        <v>Xitavo XO 4405E</v>
      </c>
      <c r="B12" s="164" t="str">
        <f t="shared" si="1"/>
        <v>E3</v>
      </c>
      <c r="C12" s="164" t="s">
        <v>269</v>
      </c>
      <c r="D12" s="62">
        <v>53.074300000000001</v>
      </c>
      <c r="E12" s="161" t="s">
        <v>425</v>
      </c>
      <c r="F12" s="62">
        <v>79.453100000000006</v>
      </c>
      <c r="G12" s="161" t="s">
        <v>409</v>
      </c>
      <c r="H12" s="62"/>
      <c r="I12" s="161"/>
      <c r="J12" s="62">
        <v>51.577399999999997</v>
      </c>
      <c r="K12" s="161" t="s">
        <v>424</v>
      </c>
      <c r="L12" s="62">
        <v>20.6966</v>
      </c>
      <c r="M12" s="161" t="s">
        <v>411</v>
      </c>
      <c r="N12" s="62">
        <v>54.607500000000002</v>
      </c>
      <c r="O12" s="161" t="s">
        <v>420</v>
      </c>
      <c r="P12" s="62">
        <v>72.153099999999995</v>
      </c>
      <c r="Q12" s="161" t="s">
        <v>411</v>
      </c>
      <c r="R12" s="62">
        <v>50.652200000000001</v>
      </c>
      <c r="S12" s="161" t="s">
        <v>404</v>
      </c>
      <c r="T12" s="62">
        <v>42.380099999999999</v>
      </c>
      <c r="U12" s="161" t="s">
        <v>404</v>
      </c>
      <c r="V12" s="62"/>
      <c r="W12" s="161"/>
      <c r="X12" s="329"/>
      <c r="Y12" s="67">
        <f t="shared" si="2"/>
        <v>1</v>
      </c>
      <c r="Z12" s="67"/>
      <c r="AA12" s="67">
        <f t="shared" si="3"/>
        <v>0</v>
      </c>
      <c r="AB12" s="67">
        <f t="shared" si="4"/>
        <v>0</v>
      </c>
      <c r="AC12" s="67">
        <f t="shared" si="5"/>
        <v>1</v>
      </c>
      <c r="AD12" s="67">
        <f t="shared" si="6"/>
        <v>1</v>
      </c>
      <c r="AE12" s="67">
        <f t="shared" si="7"/>
        <v>0</v>
      </c>
      <c r="AF12" s="67">
        <f t="shared" si="8"/>
        <v>0</v>
      </c>
      <c r="AG12" s="67"/>
      <c r="AH12" s="1">
        <f t="shared" si="9"/>
        <v>0.42857142857142855</v>
      </c>
    </row>
    <row r="13" spans="1:34" x14ac:dyDescent="0.4">
      <c r="A13" s="164" t="str">
        <f t="shared" si="0"/>
        <v>USG 7435XFS</v>
      </c>
      <c r="B13" s="164" t="str">
        <f t="shared" si="1"/>
        <v>XFS</v>
      </c>
      <c r="C13" s="164" t="s">
        <v>309</v>
      </c>
      <c r="D13" s="62">
        <v>53.0124</v>
      </c>
      <c r="E13" s="161" t="s">
        <v>425</v>
      </c>
      <c r="F13" s="62">
        <v>69.086200000000005</v>
      </c>
      <c r="G13" s="161" t="s">
        <v>414</v>
      </c>
      <c r="H13" s="62"/>
      <c r="I13" s="161"/>
      <c r="J13" s="62">
        <v>59.940800000000003</v>
      </c>
      <c r="K13" s="161" t="s">
        <v>409</v>
      </c>
      <c r="L13" s="62">
        <v>21.9285</v>
      </c>
      <c r="M13" s="161" t="s">
        <v>409</v>
      </c>
      <c r="N13" s="62">
        <v>52.068199999999997</v>
      </c>
      <c r="O13" s="161" t="s">
        <v>416</v>
      </c>
      <c r="P13" s="62">
        <v>67.972899999999996</v>
      </c>
      <c r="Q13" s="161" t="s">
        <v>410</v>
      </c>
      <c r="R13" s="62">
        <v>49.043300000000002</v>
      </c>
      <c r="S13" s="161" t="s">
        <v>404</v>
      </c>
      <c r="T13" s="62">
        <v>51.046700000000001</v>
      </c>
      <c r="U13" s="161" t="s">
        <v>404</v>
      </c>
      <c r="V13" s="62"/>
      <c r="W13" s="161"/>
      <c r="X13" s="329"/>
      <c r="Y13" s="67">
        <f t="shared" si="2"/>
        <v>0</v>
      </c>
      <c r="Z13" s="67"/>
      <c r="AA13" s="67">
        <f t="shared" si="3"/>
        <v>1</v>
      </c>
      <c r="AB13" s="67">
        <f t="shared" si="4"/>
        <v>1</v>
      </c>
      <c r="AC13" s="67">
        <f t="shared" si="5"/>
        <v>1</v>
      </c>
      <c r="AD13" s="67">
        <f t="shared" si="6"/>
        <v>0</v>
      </c>
      <c r="AE13" s="67">
        <f t="shared" si="7"/>
        <v>0</v>
      </c>
      <c r="AF13" s="67">
        <f t="shared" si="8"/>
        <v>1</v>
      </c>
      <c r="AG13" s="67"/>
      <c r="AH13" s="1">
        <f t="shared" si="9"/>
        <v>0.5714285714285714</v>
      </c>
    </row>
    <row r="14" spans="1:34" x14ac:dyDescent="0.4">
      <c r="A14" s="164" t="str">
        <f t="shared" si="0"/>
        <v>Dyna-Gro S43XF85S</v>
      </c>
      <c r="B14" s="164" t="str">
        <f t="shared" si="1"/>
        <v>XFS</v>
      </c>
      <c r="C14" s="164" t="s">
        <v>308</v>
      </c>
      <c r="D14" s="62">
        <v>52.889299999999999</v>
      </c>
      <c r="E14" s="161" t="s">
        <v>425</v>
      </c>
      <c r="F14" s="62">
        <v>77.799400000000006</v>
      </c>
      <c r="G14" s="161" t="s">
        <v>420</v>
      </c>
      <c r="H14" s="62"/>
      <c r="I14" s="161"/>
      <c r="J14" s="62">
        <v>52.247900000000001</v>
      </c>
      <c r="K14" s="161" t="s">
        <v>421</v>
      </c>
      <c r="L14" s="62">
        <v>23.330100000000002</v>
      </c>
      <c r="M14" s="161" t="s">
        <v>409</v>
      </c>
      <c r="N14" s="62">
        <v>45.127400000000002</v>
      </c>
      <c r="O14" s="161" t="s">
        <v>419</v>
      </c>
      <c r="P14" s="62">
        <v>66.239800000000002</v>
      </c>
      <c r="Q14" s="161" t="s">
        <v>410</v>
      </c>
      <c r="R14" s="62">
        <v>62.160800000000002</v>
      </c>
      <c r="S14" s="161" t="s">
        <v>404</v>
      </c>
      <c r="T14" s="62">
        <v>43.319499999999998</v>
      </c>
      <c r="U14" s="161" t="s">
        <v>404</v>
      </c>
      <c r="V14" s="62"/>
      <c r="W14" s="161"/>
      <c r="X14" s="328"/>
      <c r="Y14" s="67">
        <f t="shared" si="2"/>
        <v>1</v>
      </c>
      <c r="Z14" s="67"/>
      <c r="AA14" s="67">
        <f t="shared" si="3"/>
        <v>0</v>
      </c>
      <c r="AB14" s="67">
        <f t="shared" si="4"/>
        <v>1</v>
      </c>
      <c r="AC14" s="67">
        <f t="shared" si="5"/>
        <v>0</v>
      </c>
      <c r="AD14" s="67">
        <f t="shared" si="6"/>
        <v>0</v>
      </c>
      <c r="AE14" s="67">
        <f t="shared" si="7"/>
        <v>1</v>
      </c>
      <c r="AF14" s="67">
        <f t="shared" si="8"/>
        <v>0</v>
      </c>
      <c r="AG14" s="67"/>
      <c r="AH14" s="1">
        <f t="shared" si="9"/>
        <v>0.42857142857142855</v>
      </c>
    </row>
    <row r="15" spans="1:34" x14ac:dyDescent="0.4">
      <c r="A15" s="164" t="str">
        <f t="shared" si="0"/>
        <v>Dyna-Gro S45EN25</v>
      </c>
      <c r="B15" s="164" t="str">
        <f t="shared" si="1"/>
        <v>E3</v>
      </c>
      <c r="C15" s="164" t="s">
        <v>267</v>
      </c>
      <c r="D15" s="62">
        <v>52.3748</v>
      </c>
      <c r="E15" s="161" t="s">
        <v>425</v>
      </c>
      <c r="F15" s="62">
        <v>84.968599999999995</v>
      </c>
      <c r="G15" s="161" t="s">
        <v>404</v>
      </c>
      <c r="H15" s="62"/>
      <c r="I15" s="161"/>
      <c r="J15" s="62">
        <v>60.484000000000002</v>
      </c>
      <c r="K15" s="161" t="s">
        <v>408</v>
      </c>
      <c r="L15" s="62">
        <v>19.343299999999999</v>
      </c>
      <c r="M15" s="161" t="s">
        <v>427</v>
      </c>
      <c r="N15" s="62">
        <v>47.391300000000001</v>
      </c>
      <c r="O15" s="161" t="s">
        <v>425</v>
      </c>
      <c r="P15" s="62">
        <v>66.595799999999997</v>
      </c>
      <c r="Q15" s="161" t="s">
        <v>410</v>
      </c>
      <c r="R15" s="62">
        <v>49.569400000000002</v>
      </c>
      <c r="S15" s="161" t="s">
        <v>404</v>
      </c>
      <c r="T15" s="62">
        <v>38.2712</v>
      </c>
      <c r="U15" s="161" t="s">
        <v>404</v>
      </c>
      <c r="V15" s="62"/>
      <c r="W15" s="161"/>
      <c r="X15" s="328"/>
      <c r="Y15" s="67">
        <f t="shared" si="2"/>
        <v>1</v>
      </c>
      <c r="Z15" s="67"/>
      <c r="AA15" s="67">
        <f t="shared" si="3"/>
        <v>1</v>
      </c>
      <c r="AB15" s="67">
        <f t="shared" si="4"/>
        <v>0</v>
      </c>
      <c r="AC15" s="67">
        <f t="shared" si="5"/>
        <v>0</v>
      </c>
      <c r="AD15" s="67">
        <f t="shared" si="6"/>
        <v>0</v>
      </c>
      <c r="AE15" s="67">
        <f t="shared" si="7"/>
        <v>0</v>
      </c>
      <c r="AF15" s="67">
        <f t="shared" si="8"/>
        <v>0</v>
      </c>
      <c r="AG15" s="67"/>
      <c r="AH15" s="1">
        <f t="shared" si="9"/>
        <v>0.2857142857142857</v>
      </c>
    </row>
    <row r="16" spans="1:34" x14ac:dyDescent="0.4">
      <c r="A16" s="164" t="str">
        <f t="shared" si="0"/>
        <v>Xitavo XO 4364E</v>
      </c>
      <c r="B16" s="164" t="str">
        <f t="shared" si="1"/>
        <v>E3</v>
      </c>
      <c r="C16" s="164" t="s">
        <v>218</v>
      </c>
      <c r="D16" s="62">
        <v>51.757899999999999</v>
      </c>
      <c r="E16" s="161" t="s">
        <v>431</v>
      </c>
      <c r="F16" s="62">
        <v>79.59</v>
      </c>
      <c r="G16" s="161" t="s">
        <v>409</v>
      </c>
      <c r="H16" s="62"/>
      <c r="I16" s="161"/>
      <c r="J16" s="62">
        <v>52.438200000000002</v>
      </c>
      <c r="K16" s="161" t="s">
        <v>421</v>
      </c>
      <c r="L16" s="62">
        <v>18.718499999999999</v>
      </c>
      <c r="M16" s="161" t="s">
        <v>427</v>
      </c>
      <c r="N16" s="62">
        <v>33.733899999999998</v>
      </c>
      <c r="O16" s="161" t="s">
        <v>418</v>
      </c>
      <c r="P16" s="62">
        <v>73.334699999999998</v>
      </c>
      <c r="Q16" s="161" t="s">
        <v>409</v>
      </c>
      <c r="R16" s="62">
        <v>61.785699999999999</v>
      </c>
      <c r="S16" s="161" t="s">
        <v>404</v>
      </c>
      <c r="T16" s="62">
        <v>42.704000000000001</v>
      </c>
      <c r="U16" s="161" t="s">
        <v>404</v>
      </c>
      <c r="V16" s="62"/>
      <c r="W16" s="161"/>
      <c r="X16" s="328"/>
      <c r="Y16" s="67">
        <f t="shared" si="2"/>
        <v>1</v>
      </c>
      <c r="Z16" s="67"/>
      <c r="AA16" s="67">
        <f t="shared" si="3"/>
        <v>0</v>
      </c>
      <c r="AB16" s="67">
        <f t="shared" si="4"/>
        <v>0</v>
      </c>
      <c r="AC16" s="67">
        <f t="shared" si="5"/>
        <v>0</v>
      </c>
      <c r="AD16" s="67">
        <f t="shared" si="6"/>
        <v>1</v>
      </c>
      <c r="AE16" s="67">
        <f t="shared" si="7"/>
        <v>1</v>
      </c>
      <c r="AF16" s="67">
        <f t="shared" si="8"/>
        <v>0</v>
      </c>
      <c r="AG16" s="67"/>
      <c r="AH16" s="1">
        <f t="shared" si="9"/>
        <v>0.42857142857142855</v>
      </c>
    </row>
    <row r="17" spans="1:34" x14ac:dyDescent="0.4">
      <c r="A17" s="53" t="str">
        <f t="shared" si="0"/>
        <v>Innvictis A4411XF</v>
      </c>
      <c r="B17" s="53" t="str">
        <f t="shared" si="1"/>
        <v>XF</v>
      </c>
      <c r="C17" s="53" t="s">
        <v>205</v>
      </c>
      <c r="D17" s="62">
        <v>51.254800000000003</v>
      </c>
      <c r="E17" s="161" t="s">
        <v>421</v>
      </c>
      <c r="F17" s="62">
        <v>72.745099999999994</v>
      </c>
      <c r="G17" s="161" t="s">
        <v>410</v>
      </c>
      <c r="H17" s="62"/>
      <c r="I17" s="161"/>
      <c r="J17" s="62">
        <v>47.603700000000003</v>
      </c>
      <c r="K17" s="161" t="s">
        <v>423</v>
      </c>
      <c r="L17" s="62">
        <v>19.504899999999999</v>
      </c>
      <c r="M17" s="161" t="s">
        <v>427</v>
      </c>
      <c r="N17" s="62">
        <v>48.516199999999998</v>
      </c>
      <c r="O17" s="161" t="s">
        <v>417</v>
      </c>
      <c r="P17" s="62">
        <v>68.253100000000003</v>
      </c>
      <c r="Q17" s="161" t="s">
        <v>410</v>
      </c>
      <c r="R17" s="62">
        <v>55.927500000000002</v>
      </c>
      <c r="S17" s="161" t="s">
        <v>404</v>
      </c>
      <c r="T17" s="62">
        <v>46.232999999999997</v>
      </c>
      <c r="U17" s="161" t="s">
        <v>404</v>
      </c>
      <c r="V17" s="62"/>
      <c r="W17" s="161"/>
      <c r="X17" s="328"/>
      <c r="Y17" s="67">
        <f t="shared" si="2"/>
        <v>0</v>
      </c>
      <c r="Z17" s="67"/>
      <c r="AA17" s="67">
        <f t="shared" si="3"/>
        <v>0</v>
      </c>
      <c r="AB17" s="67">
        <f t="shared" si="4"/>
        <v>0</v>
      </c>
      <c r="AC17" s="67">
        <f t="shared" si="5"/>
        <v>1</v>
      </c>
      <c r="AD17" s="67">
        <f t="shared" si="6"/>
        <v>0</v>
      </c>
      <c r="AE17" s="67">
        <f t="shared" si="7"/>
        <v>1</v>
      </c>
      <c r="AF17" s="67">
        <f t="shared" si="8"/>
        <v>1</v>
      </c>
      <c r="AG17" s="67"/>
      <c r="AH17" s="1">
        <f t="shared" si="9"/>
        <v>0.42857142857142855</v>
      </c>
    </row>
    <row r="18" spans="1:34" x14ac:dyDescent="0.4">
      <c r="A18" s="164" t="str">
        <f t="shared" si="0"/>
        <v>Pioneer P41Z80BLX</v>
      </c>
      <c r="B18" s="164" t="str">
        <f t="shared" si="1"/>
        <v>LL/RR2X-Bolt</v>
      </c>
      <c r="C18" s="164" t="s">
        <v>278</v>
      </c>
      <c r="D18" s="62">
        <v>51.084400000000002</v>
      </c>
      <c r="E18" s="161" t="s">
        <v>424</v>
      </c>
      <c r="F18" s="62">
        <v>76.771000000000001</v>
      </c>
      <c r="G18" s="161" t="s">
        <v>420</v>
      </c>
      <c r="H18" s="62"/>
      <c r="I18" s="161"/>
      <c r="J18" s="62">
        <v>57.107900000000001</v>
      </c>
      <c r="K18" s="161" t="s">
        <v>416</v>
      </c>
      <c r="L18" s="62">
        <v>22.717500000000001</v>
      </c>
      <c r="M18" s="161" t="s">
        <v>409</v>
      </c>
      <c r="N18" s="62">
        <v>37.461500000000001</v>
      </c>
      <c r="O18" s="161" t="s">
        <v>423</v>
      </c>
      <c r="P18" s="62">
        <v>70.988799999999998</v>
      </c>
      <c r="Q18" s="161" t="s">
        <v>415</v>
      </c>
      <c r="R18" s="62">
        <v>49.6922</v>
      </c>
      <c r="S18" s="161" t="s">
        <v>404</v>
      </c>
      <c r="T18" s="62">
        <v>42.185400000000001</v>
      </c>
      <c r="U18" s="161" t="s">
        <v>404</v>
      </c>
      <c r="V18" s="62"/>
      <c r="W18" s="161"/>
      <c r="X18" s="329"/>
      <c r="Y18" s="67">
        <f t="shared" si="2"/>
        <v>1</v>
      </c>
      <c r="Z18" s="67"/>
      <c r="AA18" s="67">
        <f t="shared" si="3"/>
        <v>1</v>
      </c>
      <c r="AB18" s="67">
        <f t="shared" si="4"/>
        <v>1</v>
      </c>
      <c r="AC18" s="67">
        <f t="shared" si="5"/>
        <v>0</v>
      </c>
      <c r="AD18" s="67">
        <f t="shared" si="6"/>
        <v>1</v>
      </c>
      <c r="AE18" s="67">
        <f t="shared" si="7"/>
        <v>0</v>
      </c>
      <c r="AF18" s="67">
        <f t="shared" si="8"/>
        <v>0</v>
      </c>
      <c r="AG18" s="67"/>
      <c r="AH18" s="1">
        <f t="shared" si="9"/>
        <v>0.5714285714285714</v>
      </c>
    </row>
    <row r="19" spans="1:34" x14ac:dyDescent="0.4">
      <c r="A19" s="53" t="str">
        <f t="shared" si="0"/>
        <v>MO S20-2227</v>
      </c>
      <c r="B19" s="53" t="str">
        <f t="shared" si="1"/>
        <v>Conv</v>
      </c>
      <c r="C19" s="53" t="s">
        <v>259</v>
      </c>
      <c r="D19" s="62">
        <v>50.736199999999997</v>
      </c>
      <c r="E19" s="161" t="s">
        <v>424</v>
      </c>
      <c r="F19" s="62">
        <v>77.3857</v>
      </c>
      <c r="G19" s="161" t="s">
        <v>420</v>
      </c>
      <c r="H19" s="62"/>
      <c r="I19" s="161"/>
      <c r="J19" s="62">
        <v>57.350999999999999</v>
      </c>
      <c r="K19" s="161" t="s">
        <v>416</v>
      </c>
      <c r="L19" s="62">
        <v>22.741499999999998</v>
      </c>
      <c r="M19" s="161" t="s">
        <v>409</v>
      </c>
      <c r="N19" s="62">
        <v>43.165900000000001</v>
      </c>
      <c r="O19" s="161" t="s">
        <v>421</v>
      </c>
      <c r="P19" s="62">
        <v>62.477400000000003</v>
      </c>
      <c r="Q19" s="161" t="s">
        <v>413</v>
      </c>
      <c r="R19" s="62">
        <v>53.859200000000001</v>
      </c>
      <c r="S19" s="161" t="s">
        <v>404</v>
      </c>
      <c r="T19" s="62">
        <v>38.173000000000002</v>
      </c>
      <c r="U19" s="161" t="s">
        <v>404</v>
      </c>
      <c r="V19" s="62"/>
      <c r="W19" s="161"/>
      <c r="X19" s="328"/>
      <c r="Y19" s="67">
        <f t="shared" si="2"/>
        <v>1</v>
      </c>
      <c r="Z19" s="67"/>
      <c r="AA19" s="67">
        <f t="shared" si="3"/>
        <v>1</v>
      </c>
      <c r="AB19" s="67">
        <f t="shared" si="4"/>
        <v>1</v>
      </c>
      <c r="AC19" s="67">
        <f t="shared" si="5"/>
        <v>0</v>
      </c>
      <c r="AD19" s="67">
        <f t="shared" si="6"/>
        <v>0</v>
      </c>
      <c r="AE19" s="67">
        <f t="shared" si="7"/>
        <v>1</v>
      </c>
      <c r="AF19" s="67">
        <f t="shared" si="8"/>
        <v>0</v>
      </c>
      <c r="AG19" s="67"/>
      <c r="AH19" s="1">
        <f t="shared" si="9"/>
        <v>0.5714285714285714</v>
      </c>
    </row>
    <row r="20" spans="1:34" x14ac:dyDescent="0.4">
      <c r="A20" s="164" t="str">
        <f t="shared" si="0"/>
        <v>MO S20-15411GT</v>
      </c>
      <c r="B20" s="164" t="str">
        <f t="shared" si="1"/>
        <v>RR</v>
      </c>
      <c r="C20" s="164" t="s">
        <v>285</v>
      </c>
      <c r="D20" s="62">
        <v>50.349899999999998</v>
      </c>
      <c r="E20" s="161" t="s">
        <v>422</v>
      </c>
      <c r="F20" s="62">
        <v>64.431100000000001</v>
      </c>
      <c r="G20" s="161" t="s">
        <v>412</v>
      </c>
      <c r="H20" s="62"/>
      <c r="I20" s="161"/>
      <c r="J20" s="62">
        <v>53.3399</v>
      </c>
      <c r="K20" s="161" t="s">
        <v>431</v>
      </c>
      <c r="L20" s="62">
        <v>20.224399999999999</v>
      </c>
      <c r="M20" s="161" t="s">
        <v>415</v>
      </c>
      <c r="N20" s="62">
        <v>41.646599999999999</v>
      </c>
      <c r="O20" s="161" t="s">
        <v>422</v>
      </c>
      <c r="P20" s="62">
        <v>66.424599999999998</v>
      </c>
      <c r="Q20" s="161" t="s">
        <v>410</v>
      </c>
      <c r="R20" s="62">
        <v>57.7301</v>
      </c>
      <c r="S20" s="161" t="s">
        <v>404</v>
      </c>
      <c r="T20" s="62">
        <v>48.652700000000003</v>
      </c>
      <c r="U20" s="161" t="s">
        <v>404</v>
      </c>
      <c r="V20" s="62"/>
      <c r="W20" s="161"/>
      <c r="X20" s="329"/>
      <c r="Y20" s="67">
        <f t="shared" si="2"/>
        <v>0</v>
      </c>
      <c r="Z20" s="67"/>
      <c r="AA20" s="67">
        <f t="shared" si="3"/>
        <v>0</v>
      </c>
      <c r="AB20" s="67">
        <f t="shared" si="4"/>
        <v>0</v>
      </c>
      <c r="AC20" s="67">
        <f t="shared" si="5"/>
        <v>0</v>
      </c>
      <c r="AD20" s="67">
        <f t="shared" si="6"/>
        <v>0</v>
      </c>
      <c r="AE20" s="67">
        <f t="shared" si="7"/>
        <v>1</v>
      </c>
      <c r="AF20" s="67">
        <f t="shared" si="8"/>
        <v>1</v>
      </c>
      <c r="AG20" s="67"/>
      <c r="AH20" s="1">
        <f t="shared" si="9"/>
        <v>0.2857142857142857</v>
      </c>
    </row>
    <row r="21" spans="1:34" x14ac:dyDescent="0.4">
      <c r="A21" s="164" t="str">
        <f t="shared" si="0"/>
        <v>Xitavo XO 4255E</v>
      </c>
      <c r="B21" s="164" t="str">
        <f t="shared" si="1"/>
        <v>E3</v>
      </c>
      <c r="C21" s="164" t="s">
        <v>268</v>
      </c>
      <c r="D21" s="62">
        <v>50.037100000000002</v>
      </c>
      <c r="E21" s="161" t="s">
        <v>422</v>
      </c>
      <c r="F21" s="62">
        <v>71.5749</v>
      </c>
      <c r="G21" s="161" t="s">
        <v>410</v>
      </c>
      <c r="H21" s="62"/>
      <c r="I21" s="161"/>
      <c r="J21" s="62">
        <v>55.784999999999997</v>
      </c>
      <c r="K21" s="161" t="s">
        <v>430</v>
      </c>
      <c r="L21" s="62">
        <v>22.474499999999999</v>
      </c>
      <c r="M21" s="161" t="s">
        <v>409</v>
      </c>
      <c r="N21" s="62">
        <v>44.898299999999999</v>
      </c>
      <c r="O21" s="161" t="s">
        <v>419</v>
      </c>
      <c r="P21" s="62">
        <v>67.066100000000006</v>
      </c>
      <c r="Q21" s="161" t="s">
        <v>410</v>
      </c>
      <c r="R21" s="62">
        <v>52.376100000000001</v>
      </c>
      <c r="S21" s="161" t="s">
        <v>404</v>
      </c>
      <c r="T21" s="62">
        <v>36.084400000000002</v>
      </c>
      <c r="U21" s="161" t="s">
        <v>404</v>
      </c>
      <c r="V21" s="62"/>
      <c r="W21" s="161"/>
      <c r="X21" s="328"/>
      <c r="Y21" s="67">
        <f t="shared" si="2"/>
        <v>0</v>
      </c>
      <c r="Z21" s="67"/>
      <c r="AA21" s="67">
        <f t="shared" si="3"/>
        <v>1</v>
      </c>
      <c r="AB21" s="67">
        <f t="shared" si="4"/>
        <v>1</v>
      </c>
      <c r="AC21" s="67">
        <f t="shared" si="5"/>
        <v>0</v>
      </c>
      <c r="AD21" s="67">
        <f t="shared" si="6"/>
        <v>0</v>
      </c>
      <c r="AE21" s="67">
        <f t="shared" si="7"/>
        <v>0</v>
      </c>
      <c r="AF21" s="67">
        <f t="shared" si="8"/>
        <v>0</v>
      </c>
      <c r="AG21" s="67"/>
      <c r="AH21" s="1">
        <f t="shared" si="9"/>
        <v>0.2857142857142857</v>
      </c>
    </row>
    <row r="22" spans="1:34" x14ac:dyDescent="0.4">
      <c r="A22" s="164" t="str">
        <f t="shared" si="0"/>
        <v>Benson Hill N44D923S</v>
      </c>
      <c r="B22" s="164" t="str">
        <f t="shared" si="1"/>
        <v>Conv</v>
      </c>
      <c r="C22" s="164" t="s">
        <v>258</v>
      </c>
      <c r="D22" s="62">
        <v>49.957799999999999</v>
      </c>
      <c r="E22" s="161" t="s">
        <v>422</v>
      </c>
      <c r="F22" s="62">
        <v>74.478399999999993</v>
      </c>
      <c r="G22" s="161" t="s">
        <v>415</v>
      </c>
      <c r="H22" s="62"/>
      <c r="I22" s="161"/>
      <c r="J22" s="62">
        <v>51.049199999999999</v>
      </c>
      <c r="K22" s="161" t="s">
        <v>422</v>
      </c>
      <c r="L22" s="62">
        <v>18.988199999999999</v>
      </c>
      <c r="M22" s="161" t="s">
        <v>427</v>
      </c>
      <c r="N22" s="62">
        <v>41.906500000000001</v>
      </c>
      <c r="O22" s="161" t="s">
        <v>424</v>
      </c>
      <c r="P22" s="62">
        <v>65.907799999999995</v>
      </c>
      <c r="Q22" s="161" t="s">
        <v>410</v>
      </c>
      <c r="R22" s="62">
        <v>55.222099999999998</v>
      </c>
      <c r="S22" s="161" t="s">
        <v>404</v>
      </c>
      <c r="T22" s="62">
        <v>41.699599999999997</v>
      </c>
      <c r="U22" s="161" t="s">
        <v>404</v>
      </c>
      <c r="V22" s="62"/>
      <c r="W22" s="161"/>
      <c r="X22" s="328"/>
      <c r="Y22" s="67">
        <f t="shared" si="2"/>
        <v>0</v>
      </c>
      <c r="Z22" s="67"/>
      <c r="AA22" s="67">
        <f t="shared" si="3"/>
        <v>0</v>
      </c>
      <c r="AB22" s="67">
        <f t="shared" si="4"/>
        <v>0</v>
      </c>
      <c r="AC22" s="67">
        <f t="shared" si="5"/>
        <v>0</v>
      </c>
      <c r="AD22" s="67">
        <f t="shared" si="6"/>
        <v>0</v>
      </c>
      <c r="AE22" s="67">
        <f t="shared" si="7"/>
        <v>1</v>
      </c>
      <c r="AF22" s="67">
        <f t="shared" si="8"/>
        <v>0</v>
      </c>
      <c r="AG22" s="67"/>
      <c r="AH22" s="1">
        <f t="shared" si="9"/>
        <v>0.14285714285714285</v>
      </c>
    </row>
    <row r="23" spans="1:34" x14ac:dyDescent="0.4">
      <c r="A23" s="164" t="str">
        <f t="shared" si="0"/>
        <v>MO S20-5669</v>
      </c>
      <c r="B23" s="164" t="str">
        <f t="shared" si="1"/>
        <v>Conv</v>
      </c>
      <c r="C23" s="164" t="s">
        <v>260</v>
      </c>
      <c r="D23" s="62">
        <v>49.600200000000001</v>
      </c>
      <c r="E23" s="161" t="s">
        <v>423</v>
      </c>
      <c r="F23" s="62">
        <v>76.040899999999993</v>
      </c>
      <c r="G23" s="161" t="s">
        <v>420</v>
      </c>
      <c r="H23" s="62"/>
      <c r="I23" s="161"/>
      <c r="J23" s="62">
        <v>45.401600000000002</v>
      </c>
      <c r="K23" s="161" t="s">
        <v>418</v>
      </c>
      <c r="L23" s="62">
        <v>20.104700000000001</v>
      </c>
      <c r="M23" s="161" t="s">
        <v>427</v>
      </c>
      <c r="N23" s="62">
        <v>45.2592</v>
      </c>
      <c r="O23" s="161" t="s">
        <v>419</v>
      </c>
      <c r="P23" s="62">
        <v>66.301500000000004</v>
      </c>
      <c r="Q23" s="161" t="s">
        <v>410</v>
      </c>
      <c r="R23" s="62">
        <v>46.189399999999999</v>
      </c>
      <c r="S23" s="161" t="s">
        <v>404</v>
      </c>
      <c r="T23" s="62">
        <v>47.9039</v>
      </c>
      <c r="U23" s="161" t="s">
        <v>404</v>
      </c>
      <c r="V23" s="62"/>
      <c r="W23" s="161"/>
      <c r="X23" s="329"/>
      <c r="Y23" s="67">
        <f t="shared" si="2"/>
        <v>1</v>
      </c>
      <c r="Z23" s="67"/>
      <c r="AA23" s="67">
        <f t="shared" si="3"/>
        <v>0</v>
      </c>
      <c r="AB23" s="67">
        <f t="shared" si="4"/>
        <v>0</v>
      </c>
      <c r="AC23" s="67">
        <f t="shared" si="5"/>
        <v>0</v>
      </c>
      <c r="AD23" s="67">
        <f t="shared" si="6"/>
        <v>0</v>
      </c>
      <c r="AE23" s="67">
        <f t="shared" si="7"/>
        <v>0</v>
      </c>
      <c r="AF23" s="67">
        <f t="shared" si="8"/>
        <v>1</v>
      </c>
      <c r="AG23" s="67"/>
      <c r="AH23" s="1">
        <f t="shared" si="9"/>
        <v>0.2857142857142857</v>
      </c>
    </row>
    <row r="24" spans="1:34" x14ac:dyDescent="0.4">
      <c r="A24" s="53" t="str">
        <f t="shared" si="0"/>
        <v>Benson Hill C44H054S</v>
      </c>
      <c r="B24" s="53" t="str">
        <f t="shared" si="1"/>
        <v>Conv</v>
      </c>
      <c r="C24" s="53" t="s">
        <v>257</v>
      </c>
      <c r="D24" s="62">
        <v>49.504800000000003</v>
      </c>
      <c r="E24" s="161" t="s">
        <v>423</v>
      </c>
      <c r="F24" s="62">
        <v>80.113100000000003</v>
      </c>
      <c r="G24" s="161" t="s">
        <v>409</v>
      </c>
      <c r="H24" s="62"/>
      <c r="I24" s="161"/>
      <c r="J24" s="62">
        <v>50.399299999999997</v>
      </c>
      <c r="K24" s="161" t="s">
        <v>422</v>
      </c>
      <c r="L24" s="62">
        <v>15.7766</v>
      </c>
      <c r="M24" s="161" t="s">
        <v>428</v>
      </c>
      <c r="N24" s="62">
        <v>36.686399999999999</v>
      </c>
      <c r="O24" s="161" t="s">
        <v>423</v>
      </c>
      <c r="P24" s="62">
        <v>68.8977</v>
      </c>
      <c r="Q24" s="161" t="s">
        <v>410</v>
      </c>
      <c r="R24" s="62">
        <v>50.168900000000001</v>
      </c>
      <c r="S24" s="161" t="s">
        <v>404</v>
      </c>
      <c r="T24" s="62">
        <v>45.434899999999999</v>
      </c>
      <c r="U24" s="161" t="s">
        <v>404</v>
      </c>
      <c r="V24" s="62"/>
      <c r="W24" s="161"/>
      <c r="X24" s="328"/>
      <c r="Y24" s="67">
        <f t="shared" si="2"/>
        <v>1</v>
      </c>
      <c r="Z24" s="67"/>
      <c r="AA24" s="67">
        <f t="shared" si="3"/>
        <v>0</v>
      </c>
      <c r="AB24" s="67">
        <f t="shared" si="4"/>
        <v>0</v>
      </c>
      <c r="AC24" s="67">
        <f t="shared" si="5"/>
        <v>0</v>
      </c>
      <c r="AD24" s="67">
        <f t="shared" si="6"/>
        <v>1</v>
      </c>
      <c r="AE24" s="67">
        <f t="shared" si="7"/>
        <v>0</v>
      </c>
      <c r="AF24" s="67">
        <f t="shared" si="8"/>
        <v>1</v>
      </c>
      <c r="AG24" s="67"/>
      <c r="AH24" s="1">
        <f t="shared" si="9"/>
        <v>0.42857142857142855</v>
      </c>
    </row>
    <row r="25" spans="1:34" x14ac:dyDescent="0.4">
      <c r="A25" s="53" t="str">
        <f t="shared" si="0"/>
        <v>MO S20-14129GT</v>
      </c>
      <c r="B25" s="53" t="str">
        <f t="shared" si="1"/>
        <v>RR</v>
      </c>
      <c r="C25" s="53" t="s">
        <v>284</v>
      </c>
      <c r="D25" s="62">
        <v>49.260199999999998</v>
      </c>
      <c r="E25" s="161" t="s">
        <v>423</v>
      </c>
      <c r="F25" s="62">
        <v>70.970600000000005</v>
      </c>
      <c r="G25" s="161" t="s">
        <v>410</v>
      </c>
      <c r="H25" s="62"/>
      <c r="I25" s="161"/>
      <c r="J25" s="62">
        <v>47.648000000000003</v>
      </c>
      <c r="K25" s="161" t="s">
        <v>423</v>
      </c>
      <c r="L25" s="62">
        <v>15.1751</v>
      </c>
      <c r="M25" s="161" t="s">
        <v>429</v>
      </c>
      <c r="N25" s="62">
        <v>57.098599999999998</v>
      </c>
      <c r="O25" s="161" t="s">
        <v>409</v>
      </c>
      <c r="P25" s="62">
        <v>63.450099999999999</v>
      </c>
      <c r="Q25" s="161" t="s">
        <v>414</v>
      </c>
      <c r="R25" s="62">
        <v>51.653300000000002</v>
      </c>
      <c r="S25" s="161" t="s">
        <v>404</v>
      </c>
      <c r="T25" s="62">
        <v>38.825600000000001</v>
      </c>
      <c r="U25" s="161" t="s">
        <v>404</v>
      </c>
      <c r="V25" s="62"/>
      <c r="W25" s="161"/>
      <c r="X25" s="328"/>
      <c r="Y25" s="67">
        <f t="shared" si="2"/>
        <v>0</v>
      </c>
      <c r="Z25" s="67"/>
      <c r="AA25" s="67">
        <f t="shared" si="3"/>
        <v>0</v>
      </c>
      <c r="AB25" s="67">
        <f t="shared" si="4"/>
        <v>0</v>
      </c>
      <c r="AC25" s="67">
        <f t="shared" si="5"/>
        <v>1</v>
      </c>
      <c r="AD25" s="67">
        <f t="shared" si="6"/>
        <v>0</v>
      </c>
      <c r="AE25" s="67">
        <f t="shared" si="7"/>
        <v>0</v>
      </c>
      <c r="AF25" s="67">
        <f t="shared" si="8"/>
        <v>0</v>
      </c>
      <c r="AG25" s="67"/>
      <c r="AH25" s="1">
        <f t="shared" si="9"/>
        <v>0.14285714285714285</v>
      </c>
    </row>
    <row r="26" spans="1:34" x14ac:dyDescent="0.4">
      <c r="A26" s="164" t="str">
        <f t="shared" si="0"/>
        <v>Benson Hill BH43Q207</v>
      </c>
      <c r="B26" s="164" t="str">
        <f t="shared" si="1"/>
        <v>Conv</v>
      </c>
      <c r="C26" s="164" t="s">
        <v>256</v>
      </c>
      <c r="D26" s="62">
        <v>47.405999999999999</v>
      </c>
      <c r="E26" s="161" t="s">
        <v>418</v>
      </c>
      <c r="F26" s="62">
        <v>64.641000000000005</v>
      </c>
      <c r="G26" s="161" t="s">
        <v>413</v>
      </c>
      <c r="H26" s="62"/>
      <c r="I26" s="161"/>
      <c r="J26" s="62">
        <v>50.894799999999996</v>
      </c>
      <c r="K26" s="161" t="s">
        <v>422</v>
      </c>
      <c r="L26" s="62">
        <v>23.914400000000001</v>
      </c>
      <c r="M26" s="161" t="s">
        <v>409</v>
      </c>
      <c r="N26" s="62">
        <v>41.052199999999999</v>
      </c>
      <c r="O26" s="161" t="s">
        <v>422</v>
      </c>
      <c r="P26" s="62">
        <v>60.670499999999997</v>
      </c>
      <c r="Q26" s="161" t="s">
        <v>412</v>
      </c>
      <c r="R26" s="62">
        <v>47.878500000000003</v>
      </c>
      <c r="S26" s="161" t="s">
        <v>404</v>
      </c>
      <c r="T26" s="62">
        <v>42.790500000000002</v>
      </c>
      <c r="U26" s="161" t="s">
        <v>404</v>
      </c>
      <c r="V26" s="62"/>
      <c r="W26" s="161"/>
      <c r="X26" s="329"/>
      <c r="Y26" s="67">
        <f t="shared" si="2"/>
        <v>0</v>
      </c>
      <c r="Z26" s="67"/>
      <c r="AA26" s="67">
        <f t="shared" si="3"/>
        <v>0</v>
      </c>
      <c r="AB26" s="67">
        <f t="shared" si="4"/>
        <v>1</v>
      </c>
      <c r="AC26" s="67">
        <f t="shared" si="5"/>
        <v>0</v>
      </c>
      <c r="AD26" s="67">
        <f t="shared" si="6"/>
        <v>0</v>
      </c>
      <c r="AE26" s="67">
        <f t="shared" si="7"/>
        <v>0</v>
      </c>
      <c r="AF26" s="67">
        <f t="shared" si="8"/>
        <v>0</v>
      </c>
      <c r="AG26" s="67"/>
      <c r="AH26" s="1">
        <f t="shared" si="9"/>
        <v>0.14285714285714285</v>
      </c>
    </row>
    <row r="27" spans="1:34" x14ac:dyDescent="0.4">
      <c r="A27" s="103" t="s">
        <v>10</v>
      </c>
      <c r="B27" s="103"/>
      <c r="C27" s="106"/>
      <c r="D27" s="200">
        <v>52.401899999999998</v>
      </c>
      <c r="E27" s="201"/>
      <c r="F27" s="204">
        <v>75.352199999999996</v>
      </c>
      <c r="G27" s="205"/>
      <c r="H27" s="204"/>
      <c r="I27" s="205"/>
      <c r="J27" s="204">
        <v>54.975900000000003</v>
      </c>
      <c r="K27" s="289"/>
      <c r="L27" s="205">
        <v>21.0656</v>
      </c>
      <c r="M27" s="205"/>
      <c r="N27" s="204">
        <v>47.776299999999999</v>
      </c>
      <c r="O27" s="289"/>
      <c r="P27" s="205">
        <v>68.69</v>
      </c>
      <c r="Q27" s="205"/>
      <c r="R27" s="204">
        <v>53.837499999999999</v>
      </c>
      <c r="S27" s="289"/>
      <c r="T27" s="205">
        <v>45.356099999999998</v>
      </c>
      <c r="U27" s="205"/>
      <c r="V27" s="343"/>
      <c r="W27" s="205"/>
      <c r="X27" s="330"/>
    </row>
    <row r="28" spans="1:34" x14ac:dyDescent="0.4">
      <c r="A28" s="56" t="s">
        <v>50</v>
      </c>
      <c r="B28" s="56"/>
      <c r="C28" s="56"/>
      <c r="D28" s="202">
        <v>6.7990000000000004</v>
      </c>
      <c r="E28" s="203"/>
      <c r="F28" s="206">
        <v>5.1553000000000004</v>
      </c>
      <c r="G28" s="207"/>
      <c r="H28" s="206"/>
      <c r="I28" s="207"/>
      <c r="J28" s="206">
        <v>2.9245999999999999</v>
      </c>
      <c r="K28" s="208"/>
      <c r="L28" s="207">
        <v>2.2702</v>
      </c>
      <c r="M28" s="207"/>
      <c r="N28" s="206">
        <v>4.5885999999999996</v>
      </c>
      <c r="O28" s="208"/>
      <c r="P28" s="207">
        <v>3.6764000000000001</v>
      </c>
      <c r="Q28" s="207"/>
      <c r="R28" s="206">
        <v>4.6921999999999997</v>
      </c>
      <c r="S28" s="208"/>
      <c r="T28" s="207">
        <v>5.7412999999999998</v>
      </c>
      <c r="U28" s="207"/>
      <c r="V28" s="206"/>
      <c r="W28" s="207"/>
      <c r="X28" s="331"/>
    </row>
    <row r="29" spans="1:34" ht="14.7" x14ac:dyDescent="0.6">
      <c r="A29" s="31" t="s">
        <v>41</v>
      </c>
      <c r="B29" s="31"/>
      <c r="C29" s="31"/>
      <c r="D29" s="137">
        <v>3.9984799999999998</v>
      </c>
      <c r="E29" s="138"/>
      <c r="F29" s="115">
        <v>9.94</v>
      </c>
      <c r="G29" s="102"/>
      <c r="H29" s="115"/>
      <c r="I29" s="102"/>
      <c r="J29" s="115">
        <v>7.12</v>
      </c>
      <c r="K29" s="122"/>
      <c r="L29" s="102">
        <v>5.36</v>
      </c>
      <c r="M29" s="102"/>
      <c r="N29" s="115">
        <v>12.382099999999999</v>
      </c>
      <c r="O29" s="122"/>
      <c r="P29" s="102">
        <v>9.2899999999999991</v>
      </c>
      <c r="Q29" s="102"/>
      <c r="R29" s="115" t="s">
        <v>405</v>
      </c>
      <c r="S29" s="122"/>
      <c r="T29" s="102" t="s">
        <v>405</v>
      </c>
      <c r="U29" s="102"/>
      <c r="V29" s="115"/>
      <c r="W29" s="102"/>
      <c r="X29" s="331"/>
    </row>
    <row r="30" spans="1:34" ht="12.6" thickBot="1" x14ac:dyDescent="0.45">
      <c r="A30" s="290" t="s">
        <v>51</v>
      </c>
      <c r="B30" s="283"/>
      <c r="C30" s="283"/>
      <c r="D30" s="284">
        <v>12.581583149</v>
      </c>
      <c r="E30" s="285"/>
      <c r="F30" s="286">
        <v>8.0254240096</v>
      </c>
      <c r="G30" s="287"/>
      <c r="H30" s="286"/>
      <c r="I30" s="287"/>
      <c r="J30" s="286">
        <v>7.8850057742999997</v>
      </c>
      <c r="K30" s="288"/>
      <c r="L30" s="287">
        <v>15.488347079</v>
      </c>
      <c r="M30" s="287"/>
      <c r="N30" s="286">
        <v>15.769106681</v>
      </c>
      <c r="O30" s="288"/>
      <c r="P30" s="287">
        <v>8.2289003789000006</v>
      </c>
      <c r="Q30" s="287"/>
      <c r="R30" s="286">
        <v>13.993955141000001</v>
      </c>
      <c r="S30" s="288"/>
      <c r="T30" s="287">
        <v>13.418530950999999</v>
      </c>
      <c r="U30" s="287"/>
      <c r="V30" s="286"/>
      <c r="W30" s="287"/>
      <c r="X30" s="331"/>
    </row>
    <row r="31" spans="1:34" x14ac:dyDescent="0.4">
      <c r="A31" s="7"/>
      <c r="B31" s="7"/>
      <c r="C31" s="7"/>
      <c r="D31" s="63">
        <v>8</v>
      </c>
      <c r="E31" s="63"/>
      <c r="F31" s="5">
        <v>20.297525100000001</v>
      </c>
      <c r="G31" s="5"/>
      <c r="H31" s="5">
        <v>6.1152089387000004</v>
      </c>
      <c r="I31" s="5"/>
      <c r="J31" s="5">
        <v>13.642631875999999</v>
      </c>
      <c r="K31" s="5"/>
      <c r="L31" s="1">
        <v>24.412491311</v>
      </c>
      <c r="M31" s="1"/>
      <c r="N31" s="1"/>
      <c r="O31" s="1"/>
      <c r="P31" s="1"/>
      <c r="Q31" s="1"/>
      <c r="R31" s="1"/>
      <c r="S31" s="1"/>
      <c r="T31" s="1"/>
      <c r="U31" s="1"/>
      <c r="V31" s="1"/>
      <c r="W31" s="1"/>
      <c r="X31" s="1"/>
    </row>
    <row r="32" spans="1:34" x14ac:dyDescent="0.4">
      <c r="A32" s="7"/>
      <c r="B32" s="7"/>
      <c r="C32" s="7"/>
      <c r="D32" s="63"/>
      <c r="E32" s="64"/>
      <c r="F32" s="5"/>
      <c r="G32" s="5"/>
      <c r="H32" s="5"/>
      <c r="I32" s="5"/>
      <c r="J32" s="5"/>
      <c r="K32" s="5"/>
      <c r="L32" s="5"/>
      <c r="M32" s="5"/>
      <c r="N32" s="5"/>
      <c r="O32" s="5"/>
      <c r="P32" s="5"/>
      <c r="Q32" s="5"/>
      <c r="R32" s="5"/>
      <c r="S32" s="5"/>
      <c r="T32" s="5"/>
      <c r="U32" s="5"/>
      <c r="V32" s="5"/>
      <c r="W32" s="5"/>
      <c r="X32" s="5"/>
    </row>
    <row r="33" spans="1:24" x14ac:dyDescent="0.4">
      <c r="A33" s="7"/>
      <c r="B33" s="7"/>
      <c r="C33" s="7"/>
      <c r="D33" s="63"/>
      <c r="E33" s="64"/>
      <c r="F33" s="5"/>
      <c r="G33" s="5"/>
      <c r="H33" s="5"/>
      <c r="I33" s="5"/>
      <c r="J33" s="5"/>
      <c r="K33" s="5"/>
      <c r="L33" s="5"/>
      <c r="M33" s="5"/>
      <c r="N33" s="5"/>
      <c r="O33" s="5"/>
      <c r="P33" s="5"/>
      <c r="Q33" s="5"/>
      <c r="R33" s="5"/>
      <c r="S33" s="5"/>
      <c r="T33" s="5"/>
      <c r="U33" s="5"/>
      <c r="V33" s="5"/>
      <c r="W33" s="5"/>
      <c r="X33" s="5"/>
    </row>
    <row r="34" spans="1:24" x14ac:dyDescent="0.4">
      <c r="A34" s="7"/>
      <c r="B34" s="7"/>
      <c r="C34" s="7"/>
    </row>
    <row r="35" spans="1:24" x14ac:dyDescent="0.4">
      <c r="A35" s="7"/>
      <c r="B35" s="7"/>
      <c r="C35" s="7"/>
      <c r="F35" s="8"/>
      <c r="G35" s="8"/>
      <c r="H35" s="8"/>
      <c r="I35" s="8"/>
      <c r="P35" s="1"/>
      <c r="Q35" s="1"/>
      <c r="R35" s="1"/>
      <c r="S35" s="1"/>
      <c r="T35" s="1"/>
      <c r="U35" s="1"/>
      <c r="V35" s="1"/>
      <c r="W35" s="1"/>
      <c r="X35" s="1"/>
    </row>
    <row r="36" spans="1:24" x14ac:dyDescent="0.4">
      <c r="A36" s="7"/>
      <c r="B36" s="7"/>
      <c r="C36" s="7"/>
      <c r="F36" s="8"/>
      <c r="G36" s="8"/>
      <c r="H36" s="8"/>
      <c r="I36" s="8"/>
      <c r="P36" s="1"/>
      <c r="Q36" s="1"/>
      <c r="R36" s="1"/>
      <c r="S36" s="1"/>
      <c r="T36" s="1"/>
      <c r="U36" s="1"/>
      <c r="V36" s="1"/>
      <c r="W36" s="1"/>
      <c r="X36" s="1"/>
    </row>
    <row r="37" spans="1:24" x14ac:dyDescent="0.4">
      <c r="A37" s="7"/>
      <c r="B37" s="7"/>
      <c r="C37" s="7"/>
      <c r="L37" s="1"/>
      <c r="M37" s="1"/>
      <c r="N37" s="1"/>
      <c r="O37" s="1"/>
    </row>
    <row r="38" spans="1:24" s="3" customFormat="1" x14ac:dyDescent="0.4">
      <c r="A38" s="7"/>
      <c r="B38" s="7"/>
      <c r="C38" s="7"/>
      <c r="D38" s="61"/>
      <c r="E38" s="65"/>
      <c r="L38" s="7"/>
      <c r="M38" s="7"/>
      <c r="N38" s="7"/>
      <c r="O38" s="7"/>
    </row>
    <row r="39" spans="1:24" s="3" customFormat="1" x14ac:dyDescent="0.4">
      <c r="A39" s="7"/>
      <c r="B39" s="7"/>
      <c r="C39" s="7"/>
      <c r="D39" s="61"/>
      <c r="E39" s="65"/>
      <c r="L39" s="1"/>
      <c r="M39" s="1"/>
      <c r="N39" s="1"/>
      <c r="O39" s="1"/>
    </row>
    <row r="40" spans="1:24" s="3" customFormat="1" x14ac:dyDescent="0.4">
      <c r="A40" s="7"/>
      <c r="B40" s="7"/>
      <c r="C40" s="7"/>
      <c r="D40" s="61"/>
      <c r="E40" s="65"/>
      <c r="L40" s="7"/>
      <c r="M40" s="7"/>
      <c r="N40" s="7"/>
      <c r="O40" s="7"/>
    </row>
    <row r="41" spans="1:24" s="3" customFormat="1" x14ac:dyDescent="0.4">
      <c r="A41" s="7"/>
      <c r="B41" s="7"/>
      <c r="C41" s="7"/>
      <c r="D41" s="61"/>
      <c r="E41" s="65"/>
    </row>
    <row r="42" spans="1:24" s="3" customFormat="1" x14ac:dyDescent="0.4">
      <c r="A42" s="22"/>
      <c r="B42" s="22"/>
      <c r="C42" s="22"/>
      <c r="D42" s="61"/>
      <c r="E42" s="65"/>
    </row>
  </sheetData>
  <sortState xmlns:xlrd2="http://schemas.microsoft.com/office/spreadsheetml/2017/richdata2" ref="A3:AH26">
    <sortCondition descending="1" ref="D3:D26"/>
  </sortState>
  <mergeCells count="11">
    <mergeCell ref="V2:W2"/>
    <mergeCell ref="F2:G2"/>
    <mergeCell ref="H2:I2"/>
    <mergeCell ref="J2:K2"/>
    <mergeCell ref="L2:M2"/>
    <mergeCell ref="N2:O2"/>
    <mergeCell ref="A1:U1"/>
    <mergeCell ref="D2:E2"/>
    <mergeCell ref="P2:Q2"/>
    <mergeCell ref="R2:S2"/>
    <mergeCell ref="T2:U2"/>
  </mergeCells>
  <conditionalFormatting sqref="A3:E26">
    <cfRule type="expression" dxfId="172" priority="50">
      <formula>MOD(ROW(),2)=0</formula>
    </cfRule>
  </conditionalFormatting>
  <conditionalFormatting sqref="D3:D26">
    <cfRule type="aboveAverage" dxfId="171" priority="49"/>
    <cfRule type="top10" dxfId="170" priority="46" percent="1" rank="25"/>
  </conditionalFormatting>
  <conditionalFormatting sqref="E3:E26">
    <cfRule type="containsText" dxfId="169" priority="48" operator="containsText" text="A">
      <formula>NOT(ISERROR(SEARCH("A",E3)))</formula>
    </cfRule>
    <cfRule type="containsText" priority="47" stopIfTrue="1" operator="containsText" text="AA">
      <formula>NOT(ISERROR(SEARCH("AA",E3)))</formula>
    </cfRule>
  </conditionalFormatting>
  <conditionalFormatting sqref="F3:F26">
    <cfRule type="aboveAverage" dxfId="168" priority="44"/>
    <cfRule type="top10" dxfId="167" priority="41" percent="1" rank="25"/>
  </conditionalFormatting>
  <conditionalFormatting sqref="F3:G26">
    <cfRule type="expression" dxfId="166" priority="45">
      <formula>MOD(ROW(),2)=0</formula>
    </cfRule>
  </conditionalFormatting>
  <conditionalFormatting sqref="G3:G26">
    <cfRule type="containsText" dxfId="165" priority="43" operator="containsText" text="A">
      <formula>NOT(ISERROR(SEARCH("A",G3)))</formula>
    </cfRule>
    <cfRule type="containsText" priority="42" stopIfTrue="1" operator="containsText" text="AA">
      <formula>NOT(ISERROR(SEARCH("AA",G3)))</formula>
    </cfRule>
  </conditionalFormatting>
  <conditionalFormatting sqref="H3:H26">
    <cfRule type="top10" dxfId="164" priority="36" percent="1" rank="25"/>
    <cfRule type="aboveAverage" dxfId="163" priority="39"/>
  </conditionalFormatting>
  <conditionalFormatting sqref="H3:I26">
    <cfRule type="expression" dxfId="162" priority="40">
      <formula>MOD(ROW(),2)=0</formula>
    </cfRule>
  </conditionalFormatting>
  <conditionalFormatting sqref="I3:I26">
    <cfRule type="containsText" dxfId="161" priority="38" operator="containsText" text="A">
      <formula>NOT(ISERROR(SEARCH("A",I3)))</formula>
    </cfRule>
    <cfRule type="containsText" priority="37" stopIfTrue="1" operator="containsText" text="AA">
      <formula>NOT(ISERROR(SEARCH("AA",I3)))</formula>
    </cfRule>
  </conditionalFormatting>
  <conditionalFormatting sqref="J3:J26">
    <cfRule type="aboveAverage" dxfId="160" priority="34"/>
    <cfRule type="top10" dxfId="159" priority="31" percent="1" rank="25"/>
  </conditionalFormatting>
  <conditionalFormatting sqref="J3:K26">
    <cfRule type="expression" dxfId="158" priority="35">
      <formula>MOD(ROW(),2)=0</formula>
    </cfRule>
  </conditionalFormatting>
  <conditionalFormatting sqref="K3:K26">
    <cfRule type="containsText" dxfId="157" priority="33" operator="containsText" text="A">
      <formula>NOT(ISERROR(SEARCH("A",K3)))</formula>
    </cfRule>
    <cfRule type="containsText" priority="32" stopIfTrue="1" operator="containsText" text="AA">
      <formula>NOT(ISERROR(SEARCH("AA",K3)))</formula>
    </cfRule>
  </conditionalFormatting>
  <conditionalFormatting sqref="L3:L26">
    <cfRule type="aboveAverage" dxfId="156" priority="29"/>
    <cfRule type="top10" dxfId="155" priority="26" percent="1" rank="25"/>
  </conditionalFormatting>
  <conditionalFormatting sqref="L3:M26">
    <cfRule type="expression" dxfId="154" priority="30">
      <formula>MOD(ROW(),2)=0</formula>
    </cfRule>
  </conditionalFormatting>
  <conditionalFormatting sqref="M3:M26">
    <cfRule type="containsText" dxfId="153" priority="28" operator="containsText" text="A">
      <formula>NOT(ISERROR(SEARCH("A",M3)))</formula>
    </cfRule>
    <cfRule type="containsText" priority="27" stopIfTrue="1" operator="containsText" text="AA">
      <formula>NOT(ISERROR(SEARCH("AA",M3)))</formula>
    </cfRule>
  </conditionalFormatting>
  <conditionalFormatting sqref="N3:N26">
    <cfRule type="aboveAverage" dxfId="152" priority="24"/>
    <cfRule type="top10" dxfId="151" priority="21" percent="1" rank="25"/>
  </conditionalFormatting>
  <conditionalFormatting sqref="N3:O26">
    <cfRule type="expression" dxfId="150" priority="25">
      <formula>MOD(ROW(),2)=0</formula>
    </cfRule>
  </conditionalFormatting>
  <conditionalFormatting sqref="O3:O26">
    <cfRule type="containsText" dxfId="149" priority="23" operator="containsText" text="A">
      <formula>NOT(ISERROR(SEARCH("A",O3)))</formula>
    </cfRule>
    <cfRule type="containsText" priority="22" stopIfTrue="1" operator="containsText" text="AA">
      <formula>NOT(ISERROR(SEARCH("AA",O3)))</formula>
    </cfRule>
  </conditionalFormatting>
  <conditionalFormatting sqref="P3:P26">
    <cfRule type="aboveAverage" dxfId="148" priority="19"/>
    <cfRule type="top10" dxfId="147" priority="16" percent="1" rank="25"/>
  </conditionalFormatting>
  <conditionalFormatting sqref="P3:Q26">
    <cfRule type="expression" dxfId="146" priority="20">
      <formula>MOD(ROW(),2)=0</formula>
    </cfRule>
  </conditionalFormatting>
  <conditionalFormatting sqref="Q3:Q26">
    <cfRule type="containsText" dxfId="145" priority="18" operator="containsText" text="A">
      <formula>NOT(ISERROR(SEARCH("A",Q3)))</formula>
    </cfRule>
    <cfRule type="containsText" priority="17" stopIfTrue="1" operator="containsText" text="AA">
      <formula>NOT(ISERROR(SEARCH("AA",Q3)))</formula>
    </cfRule>
  </conditionalFormatting>
  <conditionalFormatting sqref="R3:R26">
    <cfRule type="aboveAverage" dxfId="144" priority="14"/>
    <cfRule type="top10" dxfId="143" priority="11" percent="1" rank="25"/>
  </conditionalFormatting>
  <conditionalFormatting sqref="R3:S26">
    <cfRule type="expression" dxfId="142" priority="15">
      <formula>MOD(ROW(),2)=0</formula>
    </cfRule>
  </conditionalFormatting>
  <conditionalFormatting sqref="S3:S26">
    <cfRule type="containsText" dxfId="141" priority="13" operator="containsText" text="A">
      <formula>NOT(ISERROR(SEARCH("A",S3)))</formula>
    </cfRule>
    <cfRule type="containsText" priority="12" stopIfTrue="1" operator="containsText" text="AA">
      <formula>NOT(ISERROR(SEARCH("AA",S3)))</formula>
    </cfRule>
  </conditionalFormatting>
  <conditionalFormatting sqref="T3:T26">
    <cfRule type="aboveAverage" dxfId="140" priority="9"/>
    <cfRule type="top10" dxfId="139" priority="6" percent="1" rank="25"/>
  </conditionalFormatting>
  <conditionalFormatting sqref="T3:U26">
    <cfRule type="expression" dxfId="138" priority="10">
      <formula>MOD(ROW(),2)=0</formula>
    </cfRule>
  </conditionalFormatting>
  <conditionalFormatting sqref="U3:U26">
    <cfRule type="containsText" priority="7" stopIfTrue="1" operator="containsText" text="AA">
      <formula>NOT(ISERROR(SEARCH("AA",U3)))</formula>
    </cfRule>
    <cfRule type="containsText" dxfId="137" priority="8" operator="containsText" text="A">
      <formula>NOT(ISERROR(SEARCH("A",U3)))</formula>
    </cfRule>
  </conditionalFormatting>
  <conditionalFormatting sqref="V3:V26">
    <cfRule type="aboveAverage" dxfId="136" priority="4"/>
    <cfRule type="top10" dxfId="135" priority="1" percent="1" rank="25"/>
  </conditionalFormatting>
  <conditionalFormatting sqref="V3:W26">
    <cfRule type="expression" dxfId="134" priority="5">
      <formula>MOD(ROW(),2)=0</formula>
    </cfRule>
  </conditionalFormatting>
  <conditionalFormatting sqref="W3:W26">
    <cfRule type="containsText" priority="2" stopIfTrue="1" operator="containsText" text="AA">
      <formula>NOT(ISERROR(SEARCH("AA",W3)))</formula>
    </cfRule>
    <cfRule type="containsText" dxfId="133" priority="3" operator="containsText" text="A">
      <formula>NOT(ISERROR(SEARCH("A",W3)))</formula>
    </cfRule>
  </conditionalFormatting>
  <pageMargins left="0.5" right="0.5" top="0.5" bottom="0.5" header="0.3" footer="0.3"/>
  <pageSetup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2"/>
  <sheetViews>
    <sheetView zoomScaleNormal="100" workbookViewId="0">
      <selection sqref="A1:I1"/>
    </sheetView>
  </sheetViews>
  <sheetFormatPr defaultColWidth="9.1640625" defaultRowHeight="12.3" x14ac:dyDescent="0.4"/>
  <cols>
    <col min="1" max="1" width="5.109375" style="44" customWidth="1"/>
    <col min="2" max="2" width="21.609375" style="44" customWidth="1"/>
    <col min="3" max="3" width="9" style="44" bestFit="1" customWidth="1"/>
    <col min="4" max="4" width="8.609375" style="44" bestFit="1" customWidth="1"/>
    <col min="5" max="5" width="9.5546875" style="44" customWidth="1"/>
    <col min="6" max="6" width="7.1640625" style="44" bestFit="1" customWidth="1"/>
    <col min="7" max="7" width="9.83203125" style="44" customWidth="1"/>
    <col min="8" max="8" width="7.38671875" style="44" bestFit="1" customWidth="1"/>
    <col min="9" max="9" width="7.5546875" style="44" customWidth="1"/>
    <col min="10" max="10" width="9.1640625" style="44"/>
    <col min="11" max="17" width="9.1640625" style="44" hidden="1" customWidth="1"/>
    <col min="18" max="25" width="9.1640625" style="44" customWidth="1"/>
    <col min="26" max="16384" width="9.1640625" style="44"/>
  </cols>
  <sheetData>
    <row r="1" spans="1:17" s="22" customFormat="1" ht="30" customHeight="1" thickBot="1" x14ac:dyDescent="0.45">
      <c r="A1" s="426" t="s">
        <v>674</v>
      </c>
      <c r="B1" s="426"/>
      <c r="C1" s="426"/>
      <c r="D1" s="426"/>
      <c r="E1" s="426"/>
      <c r="F1" s="426"/>
      <c r="G1" s="426"/>
      <c r="H1" s="426"/>
      <c r="I1" s="426"/>
    </row>
    <row r="2" spans="1:17" ht="52.5" customHeight="1" x14ac:dyDescent="0.4">
      <c r="A2" s="418" t="s">
        <v>42</v>
      </c>
      <c r="B2" s="420" t="s">
        <v>71</v>
      </c>
      <c r="C2" s="422" t="s">
        <v>29</v>
      </c>
      <c r="D2" s="424" t="s">
        <v>43</v>
      </c>
      <c r="E2" s="362" t="s">
        <v>509</v>
      </c>
      <c r="F2" s="362" t="s">
        <v>542</v>
      </c>
      <c r="G2" s="362" t="s">
        <v>515</v>
      </c>
      <c r="H2" s="362" t="s">
        <v>518</v>
      </c>
      <c r="I2" s="362" t="s">
        <v>521</v>
      </c>
    </row>
    <row r="3" spans="1:17" x14ac:dyDescent="0.4">
      <c r="A3" s="419"/>
      <c r="B3" s="421"/>
      <c r="C3" s="423"/>
      <c r="D3" s="425"/>
      <c r="E3" s="363">
        <v>45455</v>
      </c>
      <c r="F3" s="363">
        <v>45443</v>
      </c>
      <c r="G3" s="363">
        <v>45414</v>
      </c>
      <c r="H3" s="363">
        <v>45467</v>
      </c>
      <c r="I3" s="363">
        <v>45442</v>
      </c>
    </row>
    <row r="4" spans="1:17" ht="14.25" customHeight="1" x14ac:dyDescent="0.4">
      <c r="A4"/>
      <c r="B4" t="s">
        <v>556</v>
      </c>
      <c r="C4" s="364">
        <v>63.4</v>
      </c>
      <c r="D4" s="365">
        <v>12</v>
      </c>
      <c r="E4" s="366" t="s">
        <v>557</v>
      </c>
      <c r="F4" s="367">
        <v>65.283255170000004</v>
      </c>
      <c r="G4" s="367">
        <v>44.389392229999999</v>
      </c>
      <c r="H4" s="367">
        <v>76.191931690000004</v>
      </c>
      <c r="I4" s="366" t="s">
        <v>557</v>
      </c>
      <c r="L4" s="44">
        <f t="shared" ref="L4:N4" si="0">IF(F4&gt;F$14,1,0)</f>
        <v>1</v>
      </c>
      <c r="M4" s="44">
        <f t="shared" si="0"/>
        <v>0</v>
      </c>
      <c r="N4" s="44">
        <f t="shared" si="0"/>
        <v>1</v>
      </c>
      <c r="Q4" s="44" cm="1">
        <f t="array" ref="Q4">SUM(K4:O4/COUNT(K4:O4))</f>
        <v>0.66666666666666663</v>
      </c>
    </row>
    <row r="5" spans="1:17" ht="14.25" customHeight="1" x14ac:dyDescent="0.4">
      <c r="A5" t="s">
        <v>404</v>
      </c>
      <c r="B5" t="s">
        <v>558</v>
      </c>
      <c r="C5" s="368">
        <v>63</v>
      </c>
      <c r="D5" s="369">
        <v>12.02</v>
      </c>
      <c r="E5" s="367">
        <v>77.397613570000004</v>
      </c>
      <c r="F5" s="367">
        <v>64.255506209999993</v>
      </c>
      <c r="G5" s="367">
        <v>48.577129550000002</v>
      </c>
      <c r="H5" s="367">
        <v>69.100046849999998</v>
      </c>
      <c r="I5" s="367">
        <v>55.848856619999999</v>
      </c>
      <c r="K5" s="44">
        <f t="shared" ref="K5:K13" si="1">IF(E5&gt;E$14,1,0)</f>
        <v>1</v>
      </c>
      <c r="L5" s="44">
        <f t="shared" ref="L5:L13" si="2">IF(F5&gt;F$14,1,0)</f>
        <v>1</v>
      </c>
      <c r="M5" s="44">
        <f t="shared" ref="M5:M13" si="3">IF(G5&gt;G$14,1,0)</f>
        <v>0</v>
      </c>
      <c r="N5" s="44">
        <f t="shared" ref="N5:N13" si="4">IF(H5&gt;H$14,1,0)</f>
        <v>1</v>
      </c>
      <c r="O5" s="44">
        <f t="shared" ref="O5:O13" si="5">IF(I5&gt;I$14,1,0)</f>
        <v>1</v>
      </c>
      <c r="Q5" s="44" cm="1">
        <f t="array" ref="Q5">SUM(K5:O5/COUNT(K5:O5))</f>
        <v>0.8</v>
      </c>
    </row>
    <row r="6" spans="1:17" ht="14.25" customHeight="1" x14ac:dyDescent="0.4">
      <c r="A6" t="s">
        <v>408</v>
      </c>
      <c r="B6" t="s">
        <v>328</v>
      </c>
      <c r="C6" s="368">
        <v>62.4</v>
      </c>
      <c r="D6" s="369">
        <v>12.18</v>
      </c>
      <c r="E6" s="367">
        <v>69.269316200000006</v>
      </c>
      <c r="F6" s="367">
        <v>58.785972409999999</v>
      </c>
      <c r="G6" s="367">
        <v>53.011082129999998</v>
      </c>
      <c r="H6" s="367">
        <v>79.525412149999994</v>
      </c>
      <c r="I6" s="367">
        <v>51.656239560000003</v>
      </c>
      <c r="K6" s="44">
        <f t="shared" si="1"/>
        <v>0</v>
      </c>
      <c r="L6" s="44">
        <f t="shared" si="2"/>
        <v>1</v>
      </c>
      <c r="M6" s="44">
        <f t="shared" si="3"/>
        <v>1</v>
      </c>
      <c r="N6" s="44">
        <f t="shared" si="4"/>
        <v>1</v>
      </c>
      <c r="O6" s="44">
        <f t="shared" si="5"/>
        <v>1</v>
      </c>
      <c r="Q6" s="44" cm="1">
        <f t="array" ref="Q6">SUM(K6:O6/COUNT(K6:O6))</f>
        <v>0.8</v>
      </c>
    </row>
    <row r="7" spans="1:17" ht="14.25" customHeight="1" x14ac:dyDescent="0.4">
      <c r="A7" t="s">
        <v>559</v>
      </c>
      <c r="B7" t="s">
        <v>560</v>
      </c>
      <c r="C7" s="368">
        <v>61.5</v>
      </c>
      <c r="D7" s="369">
        <v>12.18</v>
      </c>
      <c r="E7" s="367">
        <v>75.982299940000004</v>
      </c>
      <c r="F7" s="367">
        <v>56.444413789999999</v>
      </c>
      <c r="G7" s="367">
        <v>55.754512380000001</v>
      </c>
      <c r="H7" s="367">
        <v>70.230704759999995</v>
      </c>
      <c r="I7" s="367">
        <v>49.178264970000001</v>
      </c>
      <c r="K7" s="44">
        <f t="shared" si="1"/>
        <v>1</v>
      </c>
      <c r="L7" s="44">
        <f t="shared" si="2"/>
        <v>1</v>
      </c>
      <c r="M7" s="44">
        <f t="shared" si="3"/>
        <v>1</v>
      </c>
      <c r="N7" s="44">
        <f t="shared" si="4"/>
        <v>1</v>
      </c>
      <c r="O7" s="44">
        <f t="shared" si="5"/>
        <v>0</v>
      </c>
      <c r="Q7" s="44" cm="1">
        <f t="array" ref="Q7">SUM(K7:O7/COUNT(K7:O7))</f>
        <v>0.8</v>
      </c>
    </row>
    <row r="8" spans="1:17" ht="14.25" customHeight="1" x14ac:dyDescent="0.4">
      <c r="A8" t="s">
        <v>559</v>
      </c>
      <c r="B8" t="s">
        <v>561</v>
      </c>
      <c r="C8" s="368">
        <v>59.3</v>
      </c>
      <c r="D8" s="369">
        <v>11.9</v>
      </c>
      <c r="E8" s="367">
        <v>84.654542300000003</v>
      </c>
      <c r="F8" s="367">
        <v>56.084251029999997</v>
      </c>
      <c r="G8" s="367">
        <v>51.025517030000003</v>
      </c>
      <c r="H8" s="367">
        <v>57.464337159999999</v>
      </c>
      <c r="I8" s="367">
        <v>47.081517239999997</v>
      </c>
      <c r="K8" s="44">
        <f t="shared" si="1"/>
        <v>1</v>
      </c>
      <c r="L8" s="44">
        <f t="shared" si="2"/>
        <v>0</v>
      </c>
      <c r="M8" s="44">
        <f t="shared" si="3"/>
        <v>1</v>
      </c>
      <c r="N8" s="44">
        <f t="shared" si="4"/>
        <v>0</v>
      </c>
      <c r="O8" s="44">
        <f t="shared" si="5"/>
        <v>0</v>
      </c>
      <c r="Q8" s="44" cm="1">
        <f t="array" ref="Q8">SUM(K8:O8/COUNT(K8:O8))</f>
        <v>0.4</v>
      </c>
    </row>
    <row r="9" spans="1:17" ht="14.25" customHeight="1" x14ac:dyDescent="0.4">
      <c r="A9" s="370" t="s">
        <v>562</v>
      </c>
      <c r="B9" s="370" t="s">
        <v>563</v>
      </c>
      <c r="C9" s="371">
        <v>58.2</v>
      </c>
      <c r="D9" s="372">
        <v>12.18</v>
      </c>
      <c r="E9" s="373">
        <v>74.176245210000005</v>
      </c>
      <c r="F9" s="373">
        <v>48.907365519999999</v>
      </c>
      <c r="G9" s="373">
        <v>42.286303490000002</v>
      </c>
      <c r="H9" s="373">
        <v>70.068152819999995</v>
      </c>
      <c r="I9" s="373">
        <v>55.468947370000002</v>
      </c>
      <c r="K9" s="44">
        <f t="shared" si="1"/>
        <v>1</v>
      </c>
      <c r="L9" s="44">
        <f t="shared" si="2"/>
        <v>0</v>
      </c>
      <c r="M9" s="44">
        <f t="shared" si="3"/>
        <v>0</v>
      </c>
      <c r="N9" s="44">
        <f t="shared" si="4"/>
        <v>1</v>
      </c>
      <c r="O9" s="44">
        <f t="shared" si="5"/>
        <v>1</v>
      </c>
      <c r="Q9" s="44" cm="1">
        <f t="array" ref="Q9">SUM(K9:O9/COUNT(K9:O9))</f>
        <v>0.60000000000000009</v>
      </c>
    </row>
    <row r="10" spans="1:17" ht="14.25" customHeight="1" x14ac:dyDescent="0.4">
      <c r="A10" t="s">
        <v>564</v>
      </c>
      <c r="B10" t="s">
        <v>348</v>
      </c>
      <c r="C10" s="368">
        <v>56.1</v>
      </c>
      <c r="D10" s="369">
        <v>11.72</v>
      </c>
      <c r="E10" s="367">
        <v>64.179645280000003</v>
      </c>
      <c r="F10" s="367">
        <v>55.752794479999999</v>
      </c>
      <c r="G10" s="367">
        <v>51.653262069999997</v>
      </c>
      <c r="H10" s="367">
        <v>61.089757339999998</v>
      </c>
      <c r="I10" s="367">
        <v>47.707818510000003</v>
      </c>
      <c r="K10" s="44">
        <f t="shared" si="1"/>
        <v>0</v>
      </c>
      <c r="L10" s="44">
        <f t="shared" si="2"/>
        <v>0</v>
      </c>
      <c r="M10" s="44">
        <f t="shared" si="3"/>
        <v>1</v>
      </c>
      <c r="N10" s="44">
        <f t="shared" si="4"/>
        <v>0</v>
      </c>
      <c r="O10" s="44">
        <f t="shared" si="5"/>
        <v>0</v>
      </c>
      <c r="Q10" s="44" cm="1">
        <f t="array" ref="Q10">SUM(K10:O10/COUNT(K10:O10))</f>
        <v>0.2</v>
      </c>
    </row>
    <row r="11" spans="1:17" ht="14.25" customHeight="1" x14ac:dyDescent="0.4">
      <c r="A11" t="s">
        <v>457</v>
      </c>
      <c r="B11" t="s">
        <v>565</v>
      </c>
      <c r="C11" s="368">
        <v>55.3</v>
      </c>
      <c r="D11" s="369">
        <v>11.66</v>
      </c>
      <c r="E11" s="367">
        <v>70.250610080000001</v>
      </c>
      <c r="F11" s="367">
        <v>50.600697930000003</v>
      </c>
      <c r="G11" s="367">
        <v>46.035112740000002</v>
      </c>
      <c r="H11" s="367">
        <v>60.034438100000003</v>
      </c>
      <c r="I11" s="367">
        <v>49.801491830000003</v>
      </c>
      <c r="K11" s="44">
        <f t="shared" si="1"/>
        <v>0</v>
      </c>
      <c r="L11" s="44">
        <f t="shared" si="2"/>
        <v>0</v>
      </c>
      <c r="M11" s="44">
        <f t="shared" si="3"/>
        <v>0</v>
      </c>
      <c r="N11" s="44">
        <f t="shared" si="4"/>
        <v>0</v>
      </c>
      <c r="O11" s="44">
        <f t="shared" si="5"/>
        <v>1</v>
      </c>
      <c r="Q11" s="44" cm="1">
        <f t="array" ref="Q11">SUM(K11:O11/COUNT(K11:O11))</f>
        <v>0.2</v>
      </c>
    </row>
    <row r="12" spans="1:17" ht="14.25" customHeight="1" x14ac:dyDescent="0.4">
      <c r="A12" t="s">
        <v>457</v>
      </c>
      <c r="B12" t="s">
        <v>566</v>
      </c>
      <c r="C12" s="368">
        <v>55.3</v>
      </c>
      <c r="D12" s="369">
        <v>11.84</v>
      </c>
      <c r="E12" s="367">
        <v>67.570949040000002</v>
      </c>
      <c r="F12" s="367">
        <v>52.039679999999997</v>
      </c>
      <c r="G12" s="367">
        <v>53.6410348</v>
      </c>
      <c r="H12" s="367">
        <v>59.456499180000002</v>
      </c>
      <c r="I12" s="367">
        <v>43.618194189999997</v>
      </c>
      <c r="K12" s="44">
        <f t="shared" si="1"/>
        <v>0</v>
      </c>
      <c r="L12" s="44">
        <f t="shared" si="2"/>
        <v>0</v>
      </c>
      <c r="M12" s="44">
        <f t="shared" si="3"/>
        <v>1</v>
      </c>
      <c r="N12" s="44">
        <f t="shared" si="4"/>
        <v>0</v>
      </c>
      <c r="O12" s="44">
        <f t="shared" si="5"/>
        <v>0</v>
      </c>
      <c r="Q12" s="44" cm="1">
        <f t="array" ref="Q12">SUM(K12:O12/COUNT(K12:O12))</f>
        <v>0.2</v>
      </c>
    </row>
    <row r="13" spans="1:17" ht="14.25" customHeight="1" x14ac:dyDescent="0.4">
      <c r="A13" s="370" t="s">
        <v>458</v>
      </c>
      <c r="B13" s="370" t="s">
        <v>567</v>
      </c>
      <c r="C13" s="371">
        <v>52.4</v>
      </c>
      <c r="D13" s="372">
        <v>11.82</v>
      </c>
      <c r="E13" s="373">
        <v>58.017830109999998</v>
      </c>
      <c r="F13" s="373">
        <v>54.072813789999998</v>
      </c>
      <c r="G13" s="373">
        <v>42.168260410000002</v>
      </c>
      <c r="H13" s="373">
        <v>61.851000429999999</v>
      </c>
      <c r="I13" s="373">
        <v>45.679586209999997</v>
      </c>
      <c r="K13" s="44">
        <f t="shared" si="1"/>
        <v>0</v>
      </c>
      <c r="L13" s="44">
        <f t="shared" si="2"/>
        <v>0</v>
      </c>
      <c r="M13" s="44">
        <f t="shared" si="3"/>
        <v>0</v>
      </c>
      <c r="N13" s="44">
        <f t="shared" si="4"/>
        <v>0</v>
      </c>
      <c r="O13" s="44">
        <f t="shared" si="5"/>
        <v>0</v>
      </c>
      <c r="Q13" s="44" cm="1">
        <f t="array" ref="Q13">SUM(K13:O13/COUNT(K13:O13))</f>
        <v>0</v>
      </c>
    </row>
    <row r="14" spans="1:17" ht="14.25" customHeight="1" thickBot="1" x14ac:dyDescent="0.45">
      <c r="A14" s="35"/>
      <c r="B14" s="35" t="s">
        <v>10</v>
      </c>
      <c r="C14" s="211">
        <f t="shared" ref="C14:I14" si="6">AVERAGE(C4:C13)</f>
        <v>58.69</v>
      </c>
      <c r="D14" s="140">
        <f t="shared" si="6"/>
        <v>11.95</v>
      </c>
      <c r="E14" s="73">
        <f t="shared" si="6"/>
        <v>71.277672414444453</v>
      </c>
      <c r="F14" s="73">
        <f t="shared" si="6"/>
        <v>56.222675032999994</v>
      </c>
      <c r="G14" s="73">
        <f t="shared" si="6"/>
        <v>48.854160682999996</v>
      </c>
      <c r="H14" s="73">
        <f t="shared" si="6"/>
        <v>66.501228048000002</v>
      </c>
      <c r="I14" s="73">
        <f t="shared" si="6"/>
        <v>49.560101833333334</v>
      </c>
    </row>
    <row r="15" spans="1:17" ht="14.25" customHeight="1" x14ac:dyDescent="0.4">
      <c r="A15" s="7"/>
      <c r="B15" s="45"/>
      <c r="C15" s="45"/>
      <c r="D15" s="46"/>
      <c r="E15" s="47"/>
      <c r="F15" s="18"/>
      <c r="G15" s="18"/>
      <c r="H15" s="18"/>
      <c r="I15" s="18"/>
    </row>
    <row r="16" spans="1:17" ht="15" customHeight="1" x14ac:dyDescent="0.4">
      <c r="A16" s="7"/>
      <c r="B16" s="48"/>
      <c r="C16" s="49"/>
      <c r="D16" s="46"/>
      <c r="F16" s="18"/>
      <c r="G16" s="18"/>
      <c r="H16" s="18"/>
      <c r="I16" s="18"/>
    </row>
    <row r="17" spans="1:9" ht="12" customHeight="1" x14ac:dyDescent="0.4">
      <c r="A17" s="7"/>
      <c r="B17" s="50"/>
      <c r="C17" s="49"/>
      <c r="D17" s="46"/>
      <c r="F17" s="18"/>
      <c r="G17" s="18"/>
      <c r="H17" s="18"/>
      <c r="I17" s="18"/>
    </row>
    <row r="18" spans="1:9" ht="12" customHeight="1" x14ac:dyDescent="0.4">
      <c r="A18" s="7"/>
      <c r="B18" s="49"/>
      <c r="C18" s="49"/>
      <c r="D18" s="49"/>
      <c r="E18" s="49"/>
      <c r="F18" s="49"/>
    </row>
    <row r="19" spans="1:9" ht="12" customHeight="1" x14ac:dyDescent="0.4">
      <c r="A19" s="7"/>
      <c r="B19" s="51"/>
      <c r="C19" s="51"/>
      <c r="D19" s="51"/>
      <c r="E19" s="51"/>
      <c r="F19" s="51"/>
      <c r="G19" s="51"/>
      <c r="H19" s="51"/>
      <c r="I19" s="51"/>
    </row>
    <row r="20" spans="1:9" ht="12" customHeight="1" x14ac:dyDescent="0.4">
      <c r="A20" s="7"/>
    </row>
    <row r="21" spans="1:9" ht="12" customHeight="1" x14ac:dyDescent="0.4">
      <c r="A21" s="7"/>
    </row>
    <row r="22" spans="1:9" ht="12" customHeight="1" x14ac:dyDescent="0.4"/>
    <row r="23" spans="1:9" ht="12" customHeight="1" x14ac:dyDescent="0.4"/>
    <row r="24" spans="1:9" ht="12" customHeight="1" x14ac:dyDescent="0.4">
      <c r="F24" s="44" t="s">
        <v>18</v>
      </c>
    </row>
    <row r="25" spans="1:9" ht="12" customHeight="1" x14ac:dyDescent="0.4"/>
    <row r="26" spans="1:9" ht="12" customHeight="1" x14ac:dyDescent="0.4"/>
    <row r="27" spans="1:9" ht="12" customHeight="1" x14ac:dyDescent="0.4"/>
    <row r="28" spans="1:9" ht="12" customHeight="1" x14ac:dyDescent="0.4"/>
    <row r="29" spans="1:9" ht="12" customHeight="1" x14ac:dyDescent="0.4"/>
    <row r="30" spans="1:9" ht="12" customHeight="1" x14ac:dyDescent="0.4"/>
    <row r="31" spans="1:9" ht="12" customHeight="1" x14ac:dyDescent="0.4"/>
    <row r="32" spans="1:9" ht="12" customHeight="1" x14ac:dyDescent="0.4"/>
  </sheetData>
  <mergeCells count="5">
    <mergeCell ref="A2:A3"/>
    <mergeCell ref="B2:B3"/>
    <mergeCell ref="C2:C3"/>
    <mergeCell ref="D2:D3"/>
    <mergeCell ref="A1:I1"/>
  </mergeCells>
  <conditionalFormatting sqref="E4:E13">
    <cfRule type="aboveAverage" dxfId="132" priority="1"/>
  </conditionalFormatting>
  <conditionalFormatting sqref="F4:F13">
    <cfRule type="aboveAverage" dxfId="131" priority="2"/>
  </conditionalFormatting>
  <conditionalFormatting sqref="G4:G13">
    <cfRule type="aboveAverage" dxfId="130" priority="3"/>
  </conditionalFormatting>
  <conditionalFormatting sqref="H4:H13">
    <cfRule type="aboveAverage" dxfId="129" priority="4"/>
  </conditionalFormatting>
  <conditionalFormatting sqref="I4:I13">
    <cfRule type="aboveAverage" dxfId="128" priority="5"/>
  </conditionalFormatting>
  <pageMargins left="0.5" right="0.5" top="0.5" bottom="0.5" header="0.3" footer="0.3"/>
  <pageSetup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353D2-758C-42A6-9072-E88342CCF6E6}">
  <sheetPr>
    <pageSetUpPr fitToPage="1"/>
  </sheetPr>
  <dimension ref="A1:U38"/>
  <sheetViews>
    <sheetView zoomScaleNormal="100" workbookViewId="0">
      <selection sqref="A1:K1"/>
    </sheetView>
  </sheetViews>
  <sheetFormatPr defaultColWidth="9.1640625" defaultRowHeight="12.3" x14ac:dyDescent="0.4"/>
  <cols>
    <col min="1" max="1" width="8.109375" style="44" customWidth="1"/>
    <col min="2" max="2" width="28.109375" style="44" bestFit="1" customWidth="1"/>
    <col min="3" max="3" width="9.109375" style="44"/>
    <col min="4" max="4" width="9" style="44" customWidth="1"/>
    <col min="5" max="5" width="11" style="44" customWidth="1"/>
    <col min="6" max="6" width="8.88671875" style="44" customWidth="1"/>
    <col min="7" max="11" width="9" style="44" customWidth="1"/>
    <col min="12" max="12" width="9.1640625" style="44"/>
    <col min="13" max="21" width="9.1640625" style="44" hidden="1" customWidth="1"/>
    <col min="22" max="23" width="9.1640625" style="44" customWidth="1"/>
    <col min="24" max="16384" width="9.1640625" style="44"/>
  </cols>
  <sheetData>
    <row r="1" spans="1:21" s="22" customFormat="1" ht="30" customHeight="1" thickBot="1" x14ac:dyDescent="0.45">
      <c r="A1" s="426" t="s">
        <v>627</v>
      </c>
      <c r="B1" s="426"/>
      <c r="C1" s="426"/>
      <c r="D1" s="426"/>
      <c r="E1" s="426"/>
      <c r="F1" s="426"/>
      <c r="G1" s="426"/>
      <c r="H1" s="426"/>
      <c r="I1" s="426"/>
      <c r="J1" s="426"/>
      <c r="K1" s="426"/>
    </row>
    <row r="2" spans="1:21" ht="44.25" customHeight="1" x14ac:dyDescent="0.4">
      <c r="A2" s="415" t="s">
        <v>42</v>
      </c>
      <c r="B2" s="420" t="s">
        <v>71</v>
      </c>
      <c r="C2" s="428" t="s">
        <v>29</v>
      </c>
      <c r="D2" s="428" t="s">
        <v>43</v>
      </c>
      <c r="E2" s="199" t="s">
        <v>539</v>
      </c>
      <c r="F2" s="107" t="s">
        <v>542</v>
      </c>
      <c r="G2" s="107" t="s">
        <v>246</v>
      </c>
      <c r="H2" s="107" t="s">
        <v>245</v>
      </c>
      <c r="I2" s="107" t="s">
        <v>546</v>
      </c>
      <c r="J2" s="107" t="s">
        <v>549</v>
      </c>
      <c r="K2" s="107" t="s">
        <v>552</v>
      </c>
    </row>
    <row r="3" spans="1:21" x14ac:dyDescent="0.4">
      <c r="A3" s="427"/>
      <c r="B3" s="421"/>
      <c r="C3" s="429"/>
      <c r="D3" s="429"/>
      <c r="E3" s="209">
        <v>45443</v>
      </c>
      <c r="F3" s="210">
        <v>45443</v>
      </c>
      <c r="G3" s="210">
        <v>45455</v>
      </c>
      <c r="H3" s="210">
        <v>45407</v>
      </c>
      <c r="I3" s="210">
        <v>45443</v>
      </c>
      <c r="J3" s="210">
        <v>45428</v>
      </c>
      <c r="K3" s="210">
        <v>45442</v>
      </c>
    </row>
    <row r="4" spans="1:21" ht="14.25" customHeight="1" x14ac:dyDescent="0.4">
      <c r="A4" t="s">
        <v>404</v>
      </c>
      <c r="B4" t="s">
        <v>355</v>
      </c>
      <c r="C4" s="364">
        <v>53.5</v>
      </c>
      <c r="D4" s="382">
        <v>11.283300000000001</v>
      </c>
      <c r="E4" s="367" t="s">
        <v>614</v>
      </c>
      <c r="F4" s="367">
        <v>71.362581280000001</v>
      </c>
      <c r="G4" s="367">
        <v>42.081203010000003</v>
      </c>
      <c r="H4" s="367">
        <v>74.671322570000001</v>
      </c>
      <c r="I4" s="367">
        <v>27.156016170000001</v>
      </c>
      <c r="J4" s="367">
        <v>49.630862069999999</v>
      </c>
      <c r="K4" s="367">
        <v>54.940755340000003</v>
      </c>
      <c r="M4" s="44">
        <v>1</v>
      </c>
      <c r="N4" s="44">
        <f t="shared" ref="N4:S19" si="0">IF(F4&gt;F$30,1,0)</f>
        <v>1</v>
      </c>
      <c r="O4" s="44">
        <f t="shared" si="0"/>
        <v>1</v>
      </c>
      <c r="P4" s="44">
        <f t="shared" si="0"/>
        <v>1</v>
      </c>
      <c r="Q4" s="44">
        <f t="shared" si="0"/>
        <v>1</v>
      </c>
      <c r="R4" s="44">
        <f t="shared" si="0"/>
        <v>1</v>
      </c>
      <c r="S4" s="44">
        <f>IF(K4&gt;K$30,1,0)</f>
        <v>1</v>
      </c>
      <c r="U4" s="44">
        <f>SUM(M4:S4)/COUNT(M4:S4)</f>
        <v>1</v>
      </c>
    </row>
    <row r="5" spans="1:21" ht="14.25" customHeight="1" x14ac:dyDescent="0.4">
      <c r="A5" t="s">
        <v>408</v>
      </c>
      <c r="B5" t="s">
        <v>352</v>
      </c>
      <c r="C5" s="368">
        <v>51.5</v>
      </c>
      <c r="D5" s="381">
        <v>12.3714</v>
      </c>
      <c r="E5" s="367">
        <v>45.311563239999998</v>
      </c>
      <c r="F5" s="367">
        <v>64.288551720000001</v>
      </c>
      <c r="G5" s="367">
        <v>42.15343258</v>
      </c>
      <c r="H5" s="367">
        <v>84.693346640000001</v>
      </c>
      <c r="I5" s="367">
        <v>20.483680020000001</v>
      </c>
      <c r="J5" s="367">
        <v>51.556729060000002</v>
      </c>
      <c r="K5" s="367">
        <v>51.684285709999997</v>
      </c>
      <c r="M5" s="44">
        <f t="shared" ref="M5:M29" si="1">IF(E5&gt;E$30,1,0)</f>
        <v>0</v>
      </c>
      <c r="N5" s="44">
        <f t="shared" si="0"/>
        <v>1</v>
      </c>
      <c r="O5" s="44">
        <f t="shared" si="0"/>
        <v>1</v>
      </c>
      <c r="P5" s="44">
        <f t="shared" si="0"/>
        <v>1</v>
      </c>
      <c r="Q5" s="44">
        <f t="shared" si="0"/>
        <v>1</v>
      </c>
      <c r="R5" s="44">
        <f t="shared" si="0"/>
        <v>1</v>
      </c>
      <c r="S5" s="44">
        <f t="shared" si="0"/>
        <v>1</v>
      </c>
      <c r="U5" s="44">
        <f t="shared" ref="U5:U29" si="2">SUM(M5:S5)/COUNT(M5:S5)</f>
        <v>0.8571428571428571</v>
      </c>
    </row>
    <row r="6" spans="1:21" ht="14.25" customHeight="1" x14ac:dyDescent="0.4">
      <c r="A6" t="s">
        <v>559</v>
      </c>
      <c r="B6" t="s">
        <v>613</v>
      </c>
      <c r="C6" s="368">
        <v>51.3</v>
      </c>
      <c r="D6" s="381">
        <v>12.0571</v>
      </c>
      <c r="E6" s="367">
        <v>46.108742939999999</v>
      </c>
      <c r="F6" s="367">
        <v>66.277720200000005</v>
      </c>
      <c r="G6" s="367">
        <v>47.116739219999999</v>
      </c>
      <c r="H6" s="367">
        <v>80.825615760000005</v>
      </c>
      <c r="I6" s="367">
        <v>22.670682620000001</v>
      </c>
      <c r="J6" s="367">
        <v>51.556729060000002</v>
      </c>
      <c r="K6" s="367">
        <v>44.56137931</v>
      </c>
      <c r="M6" s="44">
        <f t="shared" si="1"/>
        <v>0</v>
      </c>
      <c r="N6" s="44">
        <f t="shared" si="0"/>
        <v>1</v>
      </c>
      <c r="O6" s="44">
        <f t="shared" si="0"/>
        <v>1</v>
      </c>
      <c r="P6" s="44">
        <f t="shared" si="0"/>
        <v>1</v>
      </c>
      <c r="Q6" s="44">
        <f t="shared" si="0"/>
        <v>1</v>
      </c>
      <c r="R6" s="44">
        <f t="shared" si="0"/>
        <v>1</v>
      </c>
      <c r="S6" s="44">
        <f t="shared" si="0"/>
        <v>0</v>
      </c>
      <c r="U6" s="44">
        <f t="shared" si="2"/>
        <v>0.7142857142857143</v>
      </c>
    </row>
    <row r="7" spans="1:21" ht="14.25" customHeight="1" x14ac:dyDescent="0.4">
      <c r="A7" t="s">
        <v>562</v>
      </c>
      <c r="B7" t="s">
        <v>354</v>
      </c>
      <c r="C7" s="368">
        <v>50.1</v>
      </c>
      <c r="D7" s="381">
        <v>11.25</v>
      </c>
      <c r="E7" s="367" t="s">
        <v>612</v>
      </c>
      <c r="F7" s="367">
        <v>56.379085709999998</v>
      </c>
      <c r="G7" s="367">
        <v>40.103085299999996</v>
      </c>
      <c r="H7" s="367">
        <v>80.741659909999996</v>
      </c>
      <c r="I7" s="367">
        <v>26.484567550000001</v>
      </c>
      <c r="J7" s="367">
        <v>52.536650250000001</v>
      </c>
      <c r="K7" s="367">
        <v>42.820886700000003</v>
      </c>
      <c r="M7" s="44">
        <v>1</v>
      </c>
      <c r="N7" s="44">
        <f t="shared" si="0"/>
        <v>1</v>
      </c>
      <c r="O7" s="44">
        <f t="shared" si="0"/>
        <v>1</v>
      </c>
      <c r="P7" s="44">
        <f t="shared" si="0"/>
        <v>1</v>
      </c>
      <c r="Q7" s="44">
        <f t="shared" si="0"/>
        <v>1</v>
      </c>
      <c r="R7" s="44">
        <f t="shared" si="0"/>
        <v>1</v>
      </c>
      <c r="S7" s="44">
        <f t="shared" si="0"/>
        <v>0</v>
      </c>
      <c r="U7" s="44">
        <f t="shared" si="2"/>
        <v>0.8571428571428571</v>
      </c>
    </row>
    <row r="8" spans="1:21" ht="14.25" customHeight="1" x14ac:dyDescent="0.4">
      <c r="A8" t="s">
        <v>569</v>
      </c>
      <c r="B8" t="s">
        <v>359</v>
      </c>
      <c r="C8" s="368">
        <v>48.4</v>
      </c>
      <c r="D8" s="381">
        <v>12.357100000000001</v>
      </c>
      <c r="E8" s="367">
        <v>52.329763810000003</v>
      </c>
      <c r="F8" s="367">
        <v>46.775142860000003</v>
      </c>
      <c r="G8" s="367">
        <v>36.453492349999998</v>
      </c>
      <c r="H8" s="367">
        <v>71.841631340000006</v>
      </c>
      <c r="I8" s="367">
        <v>23.1928318</v>
      </c>
      <c r="J8" s="367">
        <v>50.525844829999997</v>
      </c>
      <c r="K8" s="367">
        <v>57.599178979999998</v>
      </c>
      <c r="M8" s="44">
        <f t="shared" si="1"/>
        <v>1</v>
      </c>
      <c r="N8" s="44">
        <f t="shared" si="0"/>
        <v>0</v>
      </c>
      <c r="O8" s="44">
        <f t="shared" si="0"/>
        <v>0</v>
      </c>
      <c r="P8" s="44">
        <f t="shared" si="0"/>
        <v>0</v>
      </c>
      <c r="Q8" s="44">
        <f t="shared" si="0"/>
        <v>1</v>
      </c>
      <c r="R8" s="44">
        <f t="shared" si="0"/>
        <v>1</v>
      </c>
      <c r="S8" s="44">
        <f t="shared" si="0"/>
        <v>1</v>
      </c>
      <c r="U8" s="44">
        <f t="shared" si="2"/>
        <v>0.5714285714285714</v>
      </c>
    </row>
    <row r="9" spans="1:21" ht="14.25" customHeight="1" x14ac:dyDescent="0.4">
      <c r="A9" t="s">
        <v>569</v>
      </c>
      <c r="B9" t="s">
        <v>611</v>
      </c>
      <c r="C9" s="368">
        <v>48.1</v>
      </c>
      <c r="D9" s="381">
        <v>11.9</v>
      </c>
      <c r="E9" s="367">
        <v>57.17839137</v>
      </c>
      <c r="F9" s="367">
        <v>57.808197040000003</v>
      </c>
      <c r="G9" s="367">
        <v>41.949147539999998</v>
      </c>
      <c r="H9" s="367">
        <v>74.473779390000004</v>
      </c>
      <c r="I9" s="367">
        <v>16.018342100000002</v>
      </c>
      <c r="J9" s="367">
        <v>49.432821429999997</v>
      </c>
      <c r="K9" s="367">
        <v>40.18928571</v>
      </c>
      <c r="M9" s="44">
        <f t="shared" si="1"/>
        <v>1</v>
      </c>
      <c r="N9" s="44">
        <f t="shared" si="0"/>
        <v>1</v>
      </c>
      <c r="O9" s="44">
        <f t="shared" si="0"/>
        <v>1</v>
      </c>
      <c r="P9" s="44">
        <f t="shared" si="0"/>
        <v>0</v>
      </c>
      <c r="Q9" s="44">
        <f t="shared" si="0"/>
        <v>0</v>
      </c>
      <c r="R9" s="44">
        <f t="shared" si="0"/>
        <v>1</v>
      </c>
      <c r="S9" s="44">
        <f t="shared" si="0"/>
        <v>0</v>
      </c>
      <c r="U9" s="44">
        <f t="shared" si="2"/>
        <v>0.5714285714285714</v>
      </c>
    </row>
    <row r="10" spans="1:21" ht="14.25" customHeight="1" x14ac:dyDescent="0.4">
      <c r="A10" t="s">
        <v>569</v>
      </c>
      <c r="B10" t="s">
        <v>349</v>
      </c>
      <c r="C10" s="368">
        <v>48.1</v>
      </c>
      <c r="D10" s="381">
        <v>12.314299999999999</v>
      </c>
      <c r="E10" s="367">
        <v>48.920820519999999</v>
      </c>
      <c r="F10" s="367">
        <v>53.167876849999999</v>
      </c>
      <c r="G10" s="367">
        <v>39.566600870000002</v>
      </c>
      <c r="H10" s="367">
        <v>88.591532079999993</v>
      </c>
      <c r="I10" s="367">
        <v>14.903862070000001</v>
      </c>
      <c r="J10" s="367">
        <v>46.012038179999998</v>
      </c>
      <c r="K10" s="367">
        <v>45.266432090000002</v>
      </c>
      <c r="M10" s="44">
        <f t="shared" si="1"/>
        <v>1</v>
      </c>
      <c r="N10" s="44">
        <f t="shared" si="0"/>
        <v>0</v>
      </c>
      <c r="O10" s="44">
        <f t="shared" si="0"/>
        <v>1</v>
      </c>
      <c r="P10" s="44">
        <f t="shared" si="0"/>
        <v>1</v>
      </c>
      <c r="Q10" s="44">
        <f t="shared" si="0"/>
        <v>0</v>
      </c>
      <c r="R10" s="44">
        <f t="shared" si="0"/>
        <v>0</v>
      </c>
      <c r="S10" s="44">
        <f t="shared" si="0"/>
        <v>0</v>
      </c>
      <c r="U10" s="44">
        <f t="shared" si="2"/>
        <v>0.42857142857142855</v>
      </c>
    </row>
    <row r="11" spans="1:21" ht="14.25" customHeight="1" x14ac:dyDescent="0.4">
      <c r="A11" t="s">
        <v>569</v>
      </c>
      <c r="B11" t="s">
        <v>329</v>
      </c>
      <c r="C11" s="368">
        <v>47.6</v>
      </c>
      <c r="D11" s="381">
        <v>12.028600000000001</v>
      </c>
      <c r="E11" s="367">
        <v>47.799860289999998</v>
      </c>
      <c r="F11" s="367">
        <v>56.838289660000001</v>
      </c>
      <c r="G11" s="367">
        <v>40.716199119999999</v>
      </c>
      <c r="H11" s="367">
        <v>74.152771720000004</v>
      </c>
      <c r="I11" s="367">
        <v>20.28054788</v>
      </c>
      <c r="J11" s="367">
        <v>48.649152710000003</v>
      </c>
      <c r="K11" s="367">
        <v>44.95279146</v>
      </c>
      <c r="M11" s="44">
        <f t="shared" si="1"/>
        <v>1</v>
      </c>
      <c r="N11" s="44">
        <f t="shared" si="0"/>
        <v>1</v>
      </c>
      <c r="O11" s="44">
        <f t="shared" si="0"/>
        <v>1</v>
      </c>
      <c r="P11" s="44">
        <f t="shared" si="0"/>
        <v>0</v>
      </c>
      <c r="Q11" s="44">
        <f t="shared" si="0"/>
        <v>1</v>
      </c>
      <c r="R11" s="44">
        <f t="shared" si="0"/>
        <v>1</v>
      </c>
      <c r="S11" s="44">
        <f t="shared" si="0"/>
        <v>0</v>
      </c>
      <c r="U11" s="44">
        <f t="shared" si="2"/>
        <v>0.7142857142857143</v>
      </c>
    </row>
    <row r="12" spans="1:21" ht="14.25" customHeight="1" x14ac:dyDescent="0.4">
      <c r="A12" t="s">
        <v>569</v>
      </c>
      <c r="B12" t="s">
        <v>152</v>
      </c>
      <c r="C12" s="368">
        <v>47.6</v>
      </c>
      <c r="D12" s="381">
        <v>12.1571</v>
      </c>
      <c r="E12" s="367">
        <v>53.458867550000001</v>
      </c>
      <c r="F12" s="367">
        <v>51.689411819999997</v>
      </c>
      <c r="G12" s="367">
        <v>46.29549969</v>
      </c>
      <c r="H12" s="367">
        <v>69.612570930000004</v>
      </c>
      <c r="I12" s="367">
        <v>13.06604752</v>
      </c>
      <c r="J12" s="367">
        <v>46.412142860000003</v>
      </c>
      <c r="K12" s="367">
        <v>52.751231529999998</v>
      </c>
      <c r="M12" s="44">
        <f t="shared" si="1"/>
        <v>1</v>
      </c>
      <c r="N12" s="44">
        <f t="shared" si="0"/>
        <v>0</v>
      </c>
      <c r="O12" s="44">
        <f t="shared" si="0"/>
        <v>1</v>
      </c>
      <c r="P12" s="44">
        <f t="shared" si="0"/>
        <v>0</v>
      </c>
      <c r="Q12" s="44">
        <f t="shared" si="0"/>
        <v>0</v>
      </c>
      <c r="R12" s="44">
        <f t="shared" si="0"/>
        <v>0</v>
      </c>
      <c r="S12" s="44">
        <f t="shared" si="0"/>
        <v>1</v>
      </c>
      <c r="U12" s="44">
        <f t="shared" si="2"/>
        <v>0.42857142857142855</v>
      </c>
    </row>
    <row r="13" spans="1:21" ht="14.25" customHeight="1" x14ac:dyDescent="0.4">
      <c r="A13" t="s">
        <v>569</v>
      </c>
      <c r="B13" t="s">
        <v>610</v>
      </c>
      <c r="C13" s="368">
        <v>47.4</v>
      </c>
      <c r="D13" s="381">
        <v>12.5</v>
      </c>
      <c r="E13" s="367">
        <v>64.826456449999995</v>
      </c>
      <c r="F13" s="367">
        <v>53.490106400000002</v>
      </c>
      <c r="G13" s="367">
        <v>36.178131899999997</v>
      </c>
      <c r="H13" s="367">
        <v>67.012134439999997</v>
      </c>
      <c r="I13" s="367">
        <v>21.58876437</v>
      </c>
      <c r="J13" s="367">
        <v>49.085467979999997</v>
      </c>
      <c r="K13" s="367">
        <v>39.514745480000002</v>
      </c>
      <c r="M13" s="44">
        <f t="shared" si="1"/>
        <v>1</v>
      </c>
      <c r="N13" s="44">
        <f t="shared" si="0"/>
        <v>0</v>
      </c>
      <c r="O13" s="44">
        <f t="shared" si="0"/>
        <v>0</v>
      </c>
      <c r="P13" s="44">
        <f t="shared" si="0"/>
        <v>0</v>
      </c>
      <c r="Q13" s="44">
        <f t="shared" si="0"/>
        <v>1</v>
      </c>
      <c r="R13" s="44">
        <f t="shared" si="0"/>
        <v>1</v>
      </c>
      <c r="S13" s="44">
        <f t="shared" si="0"/>
        <v>0</v>
      </c>
      <c r="U13" s="44">
        <f t="shared" si="2"/>
        <v>0.42857142857142855</v>
      </c>
    </row>
    <row r="14" spans="1:21" ht="14.25" customHeight="1" x14ac:dyDescent="0.4">
      <c r="A14" t="s">
        <v>569</v>
      </c>
      <c r="B14" t="s">
        <v>350</v>
      </c>
      <c r="C14" s="368">
        <v>47.4</v>
      </c>
      <c r="D14" s="381">
        <v>12.0143</v>
      </c>
      <c r="E14" s="367">
        <v>50.17973756</v>
      </c>
      <c r="F14" s="367">
        <v>53.197560590000002</v>
      </c>
      <c r="G14" s="367">
        <v>43.061783630000001</v>
      </c>
      <c r="H14" s="367">
        <v>72.453900360000006</v>
      </c>
      <c r="I14" s="367">
        <v>20.885317740000001</v>
      </c>
      <c r="J14" s="367">
        <v>45.363376850000002</v>
      </c>
      <c r="K14" s="367">
        <v>46.337635470000002</v>
      </c>
      <c r="M14" s="44">
        <f t="shared" si="1"/>
        <v>1</v>
      </c>
      <c r="N14" s="44">
        <f t="shared" si="0"/>
        <v>0</v>
      </c>
      <c r="O14" s="44">
        <f t="shared" si="0"/>
        <v>1</v>
      </c>
      <c r="P14" s="44">
        <f t="shared" si="0"/>
        <v>0</v>
      </c>
      <c r="Q14" s="44">
        <f t="shared" si="0"/>
        <v>1</v>
      </c>
      <c r="R14" s="44">
        <f t="shared" si="0"/>
        <v>0</v>
      </c>
      <c r="S14" s="44">
        <f t="shared" si="0"/>
        <v>0</v>
      </c>
      <c r="U14" s="44">
        <f t="shared" si="2"/>
        <v>0.42857142857142855</v>
      </c>
    </row>
    <row r="15" spans="1:21" ht="14.25" customHeight="1" x14ac:dyDescent="0.4">
      <c r="A15" t="s">
        <v>569</v>
      </c>
      <c r="B15" t="s">
        <v>677</v>
      </c>
      <c r="C15" s="368">
        <v>47.2</v>
      </c>
      <c r="D15" s="381">
        <v>12.7143</v>
      </c>
      <c r="E15" s="367">
        <v>52.884579719999998</v>
      </c>
      <c r="F15" s="367">
        <v>60.579156650000002</v>
      </c>
      <c r="G15" s="367">
        <v>36.905220059999998</v>
      </c>
      <c r="H15" s="367">
        <v>83.249086489999996</v>
      </c>
      <c r="I15" s="367">
        <v>14.906403940000001</v>
      </c>
      <c r="J15" s="367">
        <v>45.857807880000003</v>
      </c>
      <c r="K15" s="367">
        <v>35.883752049999998</v>
      </c>
      <c r="M15" s="44">
        <f t="shared" si="1"/>
        <v>1</v>
      </c>
      <c r="N15" s="44">
        <f t="shared" si="0"/>
        <v>1</v>
      </c>
      <c r="O15" s="44">
        <f t="shared" si="0"/>
        <v>0</v>
      </c>
      <c r="P15" s="44">
        <f t="shared" si="0"/>
        <v>1</v>
      </c>
      <c r="Q15" s="44">
        <f t="shared" si="0"/>
        <v>0</v>
      </c>
      <c r="R15" s="44">
        <f t="shared" si="0"/>
        <v>0</v>
      </c>
      <c r="S15" s="44">
        <f t="shared" si="0"/>
        <v>0</v>
      </c>
      <c r="U15" s="44">
        <f t="shared" si="2"/>
        <v>0.42857142857142855</v>
      </c>
    </row>
    <row r="16" spans="1:21" ht="14.25" customHeight="1" x14ac:dyDescent="0.4">
      <c r="A16" t="s">
        <v>569</v>
      </c>
      <c r="B16" t="s">
        <v>608</v>
      </c>
      <c r="C16" s="368">
        <v>47.1</v>
      </c>
      <c r="D16" s="381">
        <v>13.085699999999999</v>
      </c>
      <c r="E16" s="367">
        <v>54.27096366</v>
      </c>
      <c r="F16" s="367">
        <v>48.870171429999999</v>
      </c>
      <c r="G16" s="367">
        <v>35.327322209999998</v>
      </c>
      <c r="H16" s="367">
        <v>66.052952550000001</v>
      </c>
      <c r="I16" s="367">
        <v>22.383601089999999</v>
      </c>
      <c r="J16" s="367">
        <v>48.976389159999997</v>
      </c>
      <c r="K16" s="367">
        <v>53.526108370000003</v>
      </c>
      <c r="M16" s="44">
        <f t="shared" si="1"/>
        <v>1</v>
      </c>
      <c r="N16" s="44">
        <f t="shared" si="0"/>
        <v>0</v>
      </c>
      <c r="O16" s="44">
        <f t="shared" si="0"/>
        <v>0</v>
      </c>
      <c r="P16" s="44">
        <f t="shared" si="0"/>
        <v>0</v>
      </c>
      <c r="Q16" s="44">
        <f t="shared" si="0"/>
        <v>1</v>
      </c>
      <c r="R16" s="44">
        <f t="shared" si="0"/>
        <v>1</v>
      </c>
      <c r="S16" s="44">
        <f t="shared" si="0"/>
        <v>1</v>
      </c>
      <c r="U16" s="44">
        <f t="shared" si="2"/>
        <v>0.5714285714285714</v>
      </c>
    </row>
    <row r="17" spans="1:21" ht="14.25" customHeight="1" x14ac:dyDescent="0.4">
      <c r="A17" s="370" t="s">
        <v>569</v>
      </c>
      <c r="B17" s="370" t="s">
        <v>607</v>
      </c>
      <c r="C17" s="371">
        <v>46.9</v>
      </c>
      <c r="D17" s="376">
        <v>12.357100000000001</v>
      </c>
      <c r="E17" s="373">
        <v>50.319048019999997</v>
      </c>
      <c r="F17" s="373">
        <v>54.414236449999997</v>
      </c>
      <c r="G17" s="373">
        <v>30.399701749999998</v>
      </c>
      <c r="H17" s="373">
        <v>70.621687350000002</v>
      </c>
      <c r="I17" s="373">
        <v>20.261899100000001</v>
      </c>
      <c r="J17" s="373">
        <v>53.733834979999997</v>
      </c>
      <c r="K17" s="373">
        <v>48.227142860000001</v>
      </c>
      <c r="M17" s="44">
        <f t="shared" si="1"/>
        <v>1</v>
      </c>
      <c r="N17" s="44">
        <f t="shared" si="0"/>
        <v>1</v>
      </c>
      <c r="O17" s="44">
        <f t="shared" si="0"/>
        <v>0</v>
      </c>
      <c r="P17" s="44">
        <f t="shared" si="0"/>
        <v>0</v>
      </c>
      <c r="Q17" s="44">
        <f t="shared" si="0"/>
        <v>1</v>
      </c>
      <c r="R17" s="44">
        <f t="shared" si="0"/>
        <v>1</v>
      </c>
      <c r="S17" s="44">
        <f t="shared" si="0"/>
        <v>1</v>
      </c>
      <c r="U17" s="44">
        <f t="shared" si="2"/>
        <v>0.7142857142857143</v>
      </c>
    </row>
    <row r="18" spans="1:21" ht="14.25" customHeight="1" x14ac:dyDescent="0.4">
      <c r="A18" t="s">
        <v>606</v>
      </c>
      <c r="B18" t="s">
        <v>605</v>
      </c>
      <c r="C18" s="368">
        <v>46.5</v>
      </c>
      <c r="D18" s="381">
        <v>12.3429</v>
      </c>
      <c r="E18" s="367">
        <v>41.648620690000001</v>
      </c>
      <c r="F18" s="367">
        <v>57.224535959999997</v>
      </c>
      <c r="G18" s="367">
        <v>33.552709360000001</v>
      </c>
      <c r="H18" s="367">
        <v>72.186413110000004</v>
      </c>
      <c r="I18" s="367">
        <v>16.48604138</v>
      </c>
      <c r="J18" s="367">
        <v>50.976465519999998</v>
      </c>
      <c r="K18" s="367">
        <v>53.526108370000003</v>
      </c>
      <c r="M18" s="44">
        <f t="shared" si="1"/>
        <v>0</v>
      </c>
      <c r="N18" s="44">
        <f t="shared" si="0"/>
        <v>1</v>
      </c>
      <c r="O18" s="44">
        <f t="shared" si="0"/>
        <v>0</v>
      </c>
      <c r="P18" s="44">
        <f t="shared" si="0"/>
        <v>0</v>
      </c>
      <c r="Q18" s="44">
        <f t="shared" si="0"/>
        <v>0</v>
      </c>
      <c r="R18" s="44">
        <f t="shared" si="0"/>
        <v>1</v>
      </c>
      <c r="S18" s="44">
        <f t="shared" si="0"/>
        <v>1</v>
      </c>
      <c r="U18" s="44">
        <f t="shared" si="2"/>
        <v>0.42857142857142855</v>
      </c>
    </row>
    <row r="19" spans="1:21" ht="14.25" customHeight="1" x14ac:dyDescent="0.4">
      <c r="A19" t="s">
        <v>598</v>
      </c>
      <c r="B19" t="s">
        <v>604</v>
      </c>
      <c r="C19" s="368">
        <v>45.4</v>
      </c>
      <c r="D19" s="381">
        <v>13</v>
      </c>
      <c r="E19" s="367">
        <v>47.034747729999999</v>
      </c>
      <c r="F19" s="367">
        <v>46.619571430000001</v>
      </c>
      <c r="G19" s="367">
        <v>27.91849624</v>
      </c>
      <c r="H19" s="367">
        <v>77.659163190000001</v>
      </c>
      <c r="I19" s="367">
        <v>14.32902266</v>
      </c>
      <c r="J19" s="367">
        <v>48.737220440000002</v>
      </c>
      <c r="K19" s="367">
        <v>55.513965519999999</v>
      </c>
      <c r="M19" s="44">
        <f t="shared" si="1"/>
        <v>0</v>
      </c>
      <c r="N19" s="44">
        <f t="shared" si="0"/>
        <v>0</v>
      </c>
      <c r="O19" s="44">
        <f t="shared" si="0"/>
        <v>0</v>
      </c>
      <c r="P19" s="44">
        <f t="shared" si="0"/>
        <v>1</v>
      </c>
      <c r="Q19" s="44">
        <f t="shared" si="0"/>
        <v>0</v>
      </c>
      <c r="R19" s="44">
        <f t="shared" si="0"/>
        <v>1</v>
      </c>
      <c r="S19" s="44">
        <f t="shared" si="0"/>
        <v>1</v>
      </c>
      <c r="U19" s="44">
        <f t="shared" si="2"/>
        <v>0.42857142857142855</v>
      </c>
    </row>
    <row r="20" spans="1:21" ht="14.25" customHeight="1" x14ac:dyDescent="0.4">
      <c r="A20" t="s">
        <v>598</v>
      </c>
      <c r="B20" t="s">
        <v>603</v>
      </c>
      <c r="C20" s="368">
        <v>45.2</v>
      </c>
      <c r="D20" s="381">
        <v>12.9429</v>
      </c>
      <c r="E20" s="367">
        <v>46.51009912</v>
      </c>
      <c r="F20" s="367">
        <v>51.556729060000002</v>
      </c>
      <c r="G20" s="367">
        <v>38.004191589999998</v>
      </c>
      <c r="H20" s="367">
        <v>75.731470970000004</v>
      </c>
      <c r="I20" s="367">
        <v>12.26964759</v>
      </c>
      <c r="J20" s="367">
        <v>51.156177339999999</v>
      </c>
      <c r="K20" s="367">
        <v>41.35656814</v>
      </c>
      <c r="M20" s="44">
        <f t="shared" si="1"/>
        <v>0</v>
      </c>
      <c r="N20" s="44">
        <f t="shared" ref="N20:N29" si="3">IF(F20&gt;F$30,1,0)</f>
        <v>0</v>
      </c>
      <c r="O20" s="44">
        <f t="shared" ref="O20:O29" si="4">IF(G20&gt;G$30,1,0)</f>
        <v>1</v>
      </c>
      <c r="P20" s="44">
        <f t="shared" ref="P20:P29" si="5">IF(H20&gt;H$30,1,0)</f>
        <v>1</v>
      </c>
      <c r="Q20" s="44">
        <f t="shared" ref="Q20:Q29" si="6">IF(I20&gt;I$30,1,0)</f>
        <v>0</v>
      </c>
      <c r="R20" s="44">
        <f t="shared" ref="R20:R29" si="7">IF(J20&gt;J$30,1,0)</f>
        <v>1</v>
      </c>
      <c r="S20" s="44">
        <f t="shared" ref="S20:S29" si="8">IF(K20&gt;K$30,1,0)</f>
        <v>0</v>
      </c>
      <c r="U20" s="44">
        <f t="shared" si="2"/>
        <v>0.42857142857142855</v>
      </c>
    </row>
    <row r="21" spans="1:21" ht="14.25" customHeight="1" x14ac:dyDescent="0.4">
      <c r="A21" t="s">
        <v>598</v>
      </c>
      <c r="B21" t="s">
        <v>602</v>
      </c>
      <c r="C21" s="368">
        <v>45.1</v>
      </c>
      <c r="D21" s="381">
        <v>12.8</v>
      </c>
      <c r="E21" s="367">
        <v>41.250183130000003</v>
      </c>
      <c r="F21" s="367">
        <v>52.96295172</v>
      </c>
      <c r="G21" s="367">
        <v>40.508562220000002</v>
      </c>
      <c r="H21" s="367">
        <v>65.815352000000004</v>
      </c>
      <c r="I21" s="367">
        <v>17</v>
      </c>
      <c r="J21" s="367">
        <v>53.793738920000003</v>
      </c>
      <c r="K21" s="367" t="s">
        <v>594</v>
      </c>
      <c r="M21" s="44">
        <f t="shared" si="1"/>
        <v>0</v>
      </c>
      <c r="N21" s="44">
        <f t="shared" si="3"/>
        <v>0</v>
      </c>
      <c r="O21" s="44">
        <f t="shared" si="4"/>
        <v>1</v>
      </c>
      <c r="P21" s="44">
        <f t="shared" si="5"/>
        <v>0</v>
      </c>
      <c r="Q21" s="44">
        <f t="shared" si="6"/>
        <v>0</v>
      </c>
      <c r="R21" s="44">
        <f t="shared" si="7"/>
        <v>1</v>
      </c>
      <c r="S21" s="44">
        <f t="shared" si="8"/>
        <v>1</v>
      </c>
      <c r="U21" s="44">
        <f t="shared" si="2"/>
        <v>0.42857142857142855</v>
      </c>
    </row>
    <row r="22" spans="1:21" ht="15" customHeight="1" x14ac:dyDescent="0.4">
      <c r="A22" t="s">
        <v>601</v>
      </c>
      <c r="B22" t="s">
        <v>600</v>
      </c>
      <c r="C22" s="368">
        <v>44.9</v>
      </c>
      <c r="D22" s="381">
        <v>12.528600000000001</v>
      </c>
      <c r="E22" s="367">
        <v>50.00775651</v>
      </c>
      <c r="F22" s="367">
        <v>58.19444335</v>
      </c>
      <c r="G22" s="367">
        <v>34.022255639999997</v>
      </c>
      <c r="H22" s="367">
        <v>67.468346890000007</v>
      </c>
      <c r="I22" s="367">
        <v>10.753147240000001</v>
      </c>
      <c r="J22" s="367">
        <v>36.009421179999997</v>
      </c>
      <c r="K22" s="367">
        <v>58.051190480000002</v>
      </c>
      <c r="M22" s="44">
        <f t="shared" si="1"/>
        <v>1</v>
      </c>
      <c r="N22" s="44">
        <f t="shared" si="3"/>
        <v>1</v>
      </c>
      <c r="O22" s="44">
        <f t="shared" si="4"/>
        <v>0</v>
      </c>
      <c r="P22" s="44">
        <f t="shared" si="5"/>
        <v>0</v>
      </c>
      <c r="Q22" s="44">
        <f t="shared" si="6"/>
        <v>0</v>
      </c>
      <c r="R22" s="44">
        <f t="shared" si="7"/>
        <v>0</v>
      </c>
      <c r="S22" s="44">
        <f t="shared" si="8"/>
        <v>1</v>
      </c>
      <c r="U22" s="44">
        <f t="shared" si="2"/>
        <v>0.42857142857142855</v>
      </c>
    </row>
    <row r="23" spans="1:21" ht="12" customHeight="1" x14ac:dyDescent="0.4">
      <c r="A23" t="s">
        <v>598</v>
      </c>
      <c r="B23" t="s">
        <v>141</v>
      </c>
      <c r="C23" s="368">
        <v>44.9</v>
      </c>
      <c r="D23" s="381">
        <v>12.816700000000001</v>
      </c>
      <c r="E23" s="367">
        <v>24.911923439999999</v>
      </c>
      <c r="F23" s="367" t="s">
        <v>599</v>
      </c>
      <c r="G23" s="367">
        <v>36.614013010000001</v>
      </c>
      <c r="H23" s="367">
        <v>79.465037100000004</v>
      </c>
      <c r="I23" s="367">
        <v>27.008431860000002</v>
      </c>
      <c r="J23" s="367">
        <v>40.320269699999997</v>
      </c>
      <c r="K23" s="367">
        <v>53.466502460000001</v>
      </c>
      <c r="M23" s="44">
        <f t="shared" si="1"/>
        <v>0</v>
      </c>
      <c r="N23" s="44">
        <f t="shared" si="3"/>
        <v>1</v>
      </c>
      <c r="O23" s="44">
        <f t="shared" si="4"/>
        <v>0</v>
      </c>
      <c r="P23" s="44">
        <f t="shared" si="5"/>
        <v>1</v>
      </c>
      <c r="Q23" s="44">
        <f t="shared" si="6"/>
        <v>1</v>
      </c>
      <c r="R23" s="44">
        <f t="shared" si="7"/>
        <v>0</v>
      </c>
      <c r="S23" s="44">
        <f t="shared" si="8"/>
        <v>1</v>
      </c>
      <c r="U23" s="44">
        <f t="shared" si="2"/>
        <v>0.5714285714285714</v>
      </c>
    </row>
    <row r="24" spans="1:21" ht="12" customHeight="1" x14ac:dyDescent="0.4">
      <c r="A24" t="s">
        <v>598</v>
      </c>
      <c r="B24" t="s">
        <v>597</v>
      </c>
      <c r="C24" s="368">
        <v>44</v>
      </c>
      <c r="D24" s="381">
        <v>13.1</v>
      </c>
      <c r="E24" s="367">
        <v>51.760258329999999</v>
      </c>
      <c r="F24" s="367">
        <v>51.025282760000003</v>
      </c>
      <c r="G24" s="367" t="s">
        <v>596</v>
      </c>
      <c r="H24" s="367">
        <v>70.196420779999997</v>
      </c>
      <c r="I24" s="367">
        <v>10.74342691</v>
      </c>
      <c r="J24" s="367" t="s">
        <v>594</v>
      </c>
      <c r="K24" s="367" t="s">
        <v>591</v>
      </c>
      <c r="M24" s="44">
        <f t="shared" si="1"/>
        <v>1</v>
      </c>
      <c r="N24" s="44">
        <f t="shared" si="3"/>
        <v>0</v>
      </c>
      <c r="O24" s="44">
        <f t="shared" si="4"/>
        <v>1</v>
      </c>
      <c r="P24" s="44">
        <f t="shared" si="5"/>
        <v>0</v>
      </c>
      <c r="Q24" s="44">
        <f t="shared" si="6"/>
        <v>0</v>
      </c>
      <c r="R24" s="44">
        <f t="shared" si="7"/>
        <v>1</v>
      </c>
      <c r="S24" s="44">
        <f t="shared" si="8"/>
        <v>1</v>
      </c>
      <c r="U24" s="44">
        <f t="shared" si="2"/>
        <v>0.5714285714285714</v>
      </c>
    </row>
    <row r="25" spans="1:21" ht="12" customHeight="1" x14ac:dyDescent="0.4">
      <c r="A25" t="s">
        <v>593</v>
      </c>
      <c r="B25" t="s">
        <v>595</v>
      </c>
      <c r="C25" s="368">
        <v>43.5</v>
      </c>
      <c r="D25" s="381">
        <v>11.3667</v>
      </c>
      <c r="E25" s="367" t="s">
        <v>594</v>
      </c>
      <c r="F25" s="367">
        <v>51.08178916</v>
      </c>
      <c r="G25" s="367">
        <v>31.638931809999999</v>
      </c>
      <c r="H25" s="367">
        <v>80.294718459999999</v>
      </c>
      <c r="I25" s="367">
        <v>18.073675359999999</v>
      </c>
      <c r="J25" s="367">
        <v>42.386508620000001</v>
      </c>
      <c r="K25" s="367">
        <v>36.494712640000003</v>
      </c>
      <c r="M25" s="44">
        <v>0</v>
      </c>
      <c r="N25" s="44">
        <f t="shared" si="3"/>
        <v>0</v>
      </c>
      <c r="O25" s="44">
        <f t="shared" si="4"/>
        <v>0</v>
      </c>
      <c r="P25" s="44">
        <f t="shared" si="5"/>
        <v>1</v>
      </c>
      <c r="Q25" s="44">
        <f t="shared" si="6"/>
        <v>1</v>
      </c>
      <c r="R25" s="44">
        <f t="shared" si="7"/>
        <v>0</v>
      </c>
      <c r="S25" s="44">
        <f t="shared" si="8"/>
        <v>0</v>
      </c>
      <c r="U25" s="44">
        <f t="shared" si="2"/>
        <v>0.2857142857142857</v>
      </c>
    </row>
    <row r="26" spans="1:21" ht="12" customHeight="1" x14ac:dyDescent="0.4">
      <c r="A26" t="s">
        <v>593</v>
      </c>
      <c r="B26" t="s">
        <v>592</v>
      </c>
      <c r="C26" s="368">
        <v>43.5</v>
      </c>
      <c r="D26" s="381">
        <v>12.1</v>
      </c>
      <c r="E26" s="367" t="s">
        <v>591</v>
      </c>
      <c r="F26" s="367" t="s">
        <v>590</v>
      </c>
      <c r="G26" s="367">
        <v>36.60237944</v>
      </c>
      <c r="H26" s="367">
        <v>66.616499349999998</v>
      </c>
      <c r="I26" s="367">
        <v>14.04464286</v>
      </c>
      <c r="J26" s="367">
        <v>51.728841129999999</v>
      </c>
      <c r="K26" s="367">
        <v>39.831650250000003</v>
      </c>
      <c r="M26" s="44">
        <v>0</v>
      </c>
      <c r="N26" s="44">
        <f t="shared" si="3"/>
        <v>1</v>
      </c>
      <c r="O26" s="44">
        <f t="shared" si="4"/>
        <v>0</v>
      </c>
      <c r="P26" s="44">
        <f t="shared" si="5"/>
        <v>0</v>
      </c>
      <c r="Q26" s="44">
        <f t="shared" si="6"/>
        <v>0</v>
      </c>
      <c r="R26" s="44">
        <f t="shared" si="7"/>
        <v>1</v>
      </c>
      <c r="S26" s="44">
        <f t="shared" si="8"/>
        <v>0</v>
      </c>
      <c r="U26" s="44">
        <f t="shared" si="2"/>
        <v>0.2857142857142857</v>
      </c>
    </row>
    <row r="27" spans="1:21" ht="12" customHeight="1" x14ac:dyDescent="0.4">
      <c r="A27" t="s">
        <v>413</v>
      </c>
      <c r="B27" t="s">
        <v>589</v>
      </c>
      <c r="C27" s="368">
        <v>42.5</v>
      </c>
      <c r="D27" s="381">
        <v>12.4857</v>
      </c>
      <c r="E27" s="367">
        <v>45.197894980000001</v>
      </c>
      <c r="F27" s="367">
        <v>55.115917240000002</v>
      </c>
      <c r="G27" s="367">
        <v>37.049894119999998</v>
      </c>
      <c r="H27" s="367">
        <v>67.704433499999993</v>
      </c>
      <c r="I27" s="367">
        <v>8.3462638729999998</v>
      </c>
      <c r="J27" s="367">
        <v>44.262753689999997</v>
      </c>
      <c r="K27" s="367">
        <v>40.055172409999997</v>
      </c>
      <c r="M27" s="44">
        <f t="shared" si="1"/>
        <v>0</v>
      </c>
      <c r="N27" s="44">
        <f t="shared" si="3"/>
        <v>1</v>
      </c>
      <c r="O27" s="44">
        <f t="shared" si="4"/>
        <v>0</v>
      </c>
      <c r="P27" s="44">
        <f t="shared" si="5"/>
        <v>0</v>
      </c>
      <c r="Q27" s="44">
        <f t="shared" si="6"/>
        <v>0</v>
      </c>
      <c r="R27" s="44">
        <f t="shared" si="7"/>
        <v>0</v>
      </c>
      <c r="S27" s="44">
        <f t="shared" si="8"/>
        <v>0</v>
      </c>
      <c r="U27" s="44">
        <f t="shared" si="2"/>
        <v>0.14285714285714285</v>
      </c>
    </row>
    <row r="28" spans="1:21" ht="12" customHeight="1" x14ac:dyDescent="0.4">
      <c r="A28" t="s">
        <v>413</v>
      </c>
      <c r="B28" t="s">
        <v>588</v>
      </c>
      <c r="C28" s="368">
        <v>42.2</v>
      </c>
      <c r="D28" s="381">
        <v>12.2</v>
      </c>
      <c r="E28" s="367">
        <v>45.278805409999997</v>
      </c>
      <c r="F28" s="367">
        <v>40.826234479999997</v>
      </c>
      <c r="G28" s="367">
        <v>41.767409010000002</v>
      </c>
      <c r="H28" s="367">
        <v>71.631352500000006</v>
      </c>
      <c r="I28" s="367">
        <v>13.026623560000001</v>
      </c>
      <c r="J28" s="367">
        <v>46.619571430000001</v>
      </c>
      <c r="K28" s="367">
        <v>36.291059109999999</v>
      </c>
      <c r="M28" s="44">
        <f t="shared" si="1"/>
        <v>0</v>
      </c>
      <c r="N28" s="44">
        <f t="shared" si="3"/>
        <v>0</v>
      </c>
      <c r="O28" s="44">
        <f t="shared" si="4"/>
        <v>1</v>
      </c>
      <c r="P28" s="44">
        <f t="shared" si="5"/>
        <v>0</v>
      </c>
      <c r="Q28" s="44">
        <f t="shared" si="6"/>
        <v>0</v>
      </c>
      <c r="R28" s="44">
        <f t="shared" si="7"/>
        <v>0</v>
      </c>
      <c r="S28" s="44">
        <f t="shared" si="8"/>
        <v>0</v>
      </c>
      <c r="U28" s="44">
        <f t="shared" si="2"/>
        <v>0.14285714285714285</v>
      </c>
    </row>
    <row r="29" spans="1:21" ht="12" customHeight="1" x14ac:dyDescent="0.4">
      <c r="A29" s="370" t="s">
        <v>412</v>
      </c>
      <c r="B29" s="370" t="s">
        <v>587</v>
      </c>
      <c r="C29" s="371">
        <v>39.799999999999997</v>
      </c>
      <c r="D29" s="376">
        <v>12.314299999999999</v>
      </c>
      <c r="E29" s="373">
        <v>30.50087298</v>
      </c>
      <c r="F29" s="373">
        <v>38.624630539999998</v>
      </c>
      <c r="G29" s="373">
        <v>33.22963962</v>
      </c>
      <c r="H29" s="373">
        <v>83.635393149999999</v>
      </c>
      <c r="I29" s="373">
        <v>16.005038710000001</v>
      </c>
      <c r="J29" s="373">
        <v>35.848485220000001</v>
      </c>
      <c r="K29" s="373">
        <v>40.990985219999999</v>
      </c>
      <c r="M29" s="44">
        <f t="shared" si="1"/>
        <v>0</v>
      </c>
      <c r="N29" s="44">
        <f t="shared" si="3"/>
        <v>0</v>
      </c>
      <c r="O29" s="44">
        <f t="shared" si="4"/>
        <v>0</v>
      </c>
      <c r="P29" s="44">
        <f t="shared" si="5"/>
        <v>1</v>
      </c>
      <c r="Q29" s="44">
        <f t="shared" si="6"/>
        <v>0</v>
      </c>
      <c r="R29" s="44">
        <f t="shared" si="7"/>
        <v>0</v>
      </c>
      <c r="S29" s="44">
        <f t="shared" si="8"/>
        <v>0</v>
      </c>
      <c r="U29" s="44">
        <f t="shared" si="2"/>
        <v>0.14285714285714285</v>
      </c>
    </row>
    <row r="30" spans="1:21" ht="12" customHeight="1" thickBot="1" x14ac:dyDescent="0.45">
      <c r="A30" s="35"/>
      <c r="B30" s="380" t="s">
        <v>10</v>
      </c>
      <c r="C30" s="73">
        <f t="shared" ref="C30:K30" si="9">AVERAGE(C4:C29)</f>
        <v>46.52692307692309</v>
      </c>
      <c r="D30" s="140">
        <f t="shared" si="9"/>
        <v>12.322619230769233</v>
      </c>
      <c r="E30" s="73">
        <f t="shared" si="9"/>
        <v>47.622270793181819</v>
      </c>
      <c r="F30" s="73">
        <f t="shared" si="9"/>
        <v>54.098757264999989</v>
      </c>
      <c r="G30" s="73">
        <f t="shared" si="9"/>
        <v>37.968641651600002</v>
      </c>
      <c r="H30" s="73">
        <f t="shared" si="9"/>
        <v>74.515330481923087</v>
      </c>
      <c r="I30" s="73">
        <f t="shared" si="9"/>
        <v>17.783404845115385</v>
      </c>
      <c r="J30" s="73">
        <f t="shared" si="9"/>
        <v>47.646772019599993</v>
      </c>
      <c r="K30" s="73">
        <f t="shared" si="9"/>
        <v>46.409730235833344</v>
      </c>
    </row>
    <row r="31" spans="1:21" ht="12" customHeight="1" x14ac:dyDescent="0.4">
      <c r="A31" s="7"/>
      <c r="B31" s="45"/>
      <c r="C31" s="45"/>
      <c r="D31" s="46"/>
      <c r="E31" s="47"/>
      <c r="F31" s="18"/>
      <c r="G31" s="18"/>
      <c r="H31" s="18"/>
      <c r="I31" s="18"/>
      <c r="J31" s="18"/>
      <c r="K31" s="18"/>
    </row>
    <row r="32" spans="1:21" ht="12" customHeight="1" x14ac:dyDescent="0.4">
      <c r="A32" s="7"/>
      <c r="B32" s="48"/>
      <c r="C32" s="49"/>
      <c r="D32" s="46"/>
      <c r="F32" s="18"/>
      <c r="G32" s="18"/>
      <c r="H32" s="18"/>
      <c r="I32" s="18"/>
      <c r="J32" s="18"/>
      <c r="K32" s="18"/>
    </row>
    <row r="33" spans="1:11" ht="12" customHeight="1" x14ac:dyDescent="0.4">
      <c r="A33" s="7"/>
      <c r="B33" s="50"/>
      <c r="C33" s="49"/>
      <c r="D33" s="46"/>
      <c r="F33" s="18"/>
      <c r="G33" s="18"/>
      <c r="H33" s="18"/>
      <c r="I33" s="18"/>
      <c r="J33" s="18"/>
      <c r="K33" s="18"/>
    </row>
    <row r="34" spans="1:11" ht="12" customHeight="1" x14ac:dyDescent="0.4">
      <c r="A34" s="7"/>
      <c r="B34" s="49"/>
      <c r="C34" s="49"/>
      <c r="D34" s="49"/>
      <c r="E34" s="49"/>
      <c r="F34" s="49"/>
    </row>
    <row r="35" spans="1:11" ht="12" customHeight="1" x14ac:dyDescent="0.4">
      <c r="A35" s="7"/>
      <c r="B35" s="51"/>
      <c r="C35" s="51"/>
      <c r="D35" s="51"/>
      <c r="E35" s="51"/>
      <c r="F35" s="51"/>
      <c r="G35" s="51"/>
      <c r="H35" s="51"/>
      <c r="I35" s="51"/>
      <c r="J35" s="51"/>
      <c r="K35" s="51"/>
    </row>
    <row r="36" spans="1:11" ht="12" customHeight="1" x14ac:dyDescent="0.4">
      <c r="A36" s="7"/>
    </row>
    <row r="37" spans="1:11" ht="12" customHeight="1" x14ac:dyDescent="0.4">
      <c r="A37" s="7"/>
    </row>
    <row r="38" spans="1:11" ht="12" customHeight="1" x14ac:dyDescent="0.4"/>
  </sheetData>
  <mergeCells count="5">
    <mergeCell ref="A2:A3"/>
    <mergeCell ref="B2:B3"/>
    <mergeCell ref="C2:C3"/>
    <mergeCell ref="D2:D3"/>
    <mergeCell ref="A1:K1"/>
  </mergeCells>
  <conditionalFormatting sqref="E4:E29">
    <cfRule type="aboveAverage" dxfId="127" priority="6"/>
  </conditionalFormatting>
  <conditionalFormatting sqref="F4:F29">
    <cfRule type="aboveAverage" dxfId="126" priority="7"/>
  </conditionalFormatting>
  <conditionalFormatting sqref="G4:G29">
    <cfRule type="aboveAverage" dxfId="125" priority="5"/>
  </conditionalFormatting>
  <conditionalFormatting sqref="H4:H29">
    <cfRule type="aboveAverage" dxfId="124" priority="4"/>
  </conditionalFormatting>
  <conditionalFormatting sqref="I4:I29">
    <cfRule type="aboveAverage" dxfId="123" priority="1"/>
  </conditionalFormatting>
  <conditionalFormatting sqref="J4:J29">
    <cfRule type="aboveAverage" dxfId="122" priority="3"/>
  </conditionalFormatting>
  <conditionalFormatting sqref="K4:K29">
    <cfRule type="aboveAverage" dxfId="121" priority="2"/>
  </conditionalFormatting>
  <pageMargins left="0.5" right="0.5" top="0.5" bottom="0.5" header="0.3" footer="0.3"/>
  <pageSetup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AEC4-D32E-4D73-AA12-3EE78EB44672}">
  <sheetPr>
    <pageSetUpPr fitToPage="1"/>
  </sheetPr>
  <dimension ref="A1:Y40"/>
  <sheetViews>
    <sheetView zoomScaleNormal="100" workbookViewId="0">
      <selection sqref="A1:R1"/>
    </sheetView>
  </sheetViews>
  <sheetFormatPr defaultRowHeight="12.3" x14ac:dyDescent="0.4"/>
  <cols>
    <col min="1" max="1" width="9.83203125" style="142" customWidth="1"/>
    <col min="2" max="2" width="20.83203125" style="142" customWidth="1"/>
    <col min="3" max="3" width="10.44140625" style="142" customWidth="1"/>
    <col min="4" max="4" width="13.44140625" style="142" bestFit="1" customWidth="1"/>
    <col min="5" max="7" width="10.83203125" style="142" customWidth="1"/>
    <col min="8" max="8" width="8.5546875" style="142" bestFit="1" customWidth="1"/>
    <col min="9" max="9" width="11.44140625" style="142" customWidth="1"/>
    <col min="10" max="10" width="10.5546875" style="142" bestFit="1" customWidth="1"/>
    <col min="11" max="17" width="9.83203125" style="142" customWidth="1"/>
    <col min="18" max="18" width="11" style="142" customWidth="1"/>
    <col min="19" max="19" width="7.44140625" style="142" customWidth="1"/>
    <col min="20" max="20" width="20.83203125" style="142" customWidth="1"/>
    <col min="21" max="24" width="5.5546875" style="142" customWidth="1"/>
    <col min="25" max="262" width="8.71875" style="142"/>
    <col min="263" max="263" width="5" style="142" customWidth="1"/>
    <col min="264" max="264" width="30.44140625" style="142" bestFit="1" customWidth="1"/>
    <col min="265" max="265" width="8.5546875" style="142" customWidth="1"/>
    <col min="266" max="266" width="3.1640625" style="142" customWidth="1"/>
    <col min="267" max="267" width="8.5546875" style="142" bestFit="1" customWidth="1"/>
    <col min="268" max="268" width="11.1640625" style="142" customWidth="1"/>
    <col min="269" max="269" width="10.1640625" style="142" customWidth="1"/>
    <col min="270" max="270" width="15.83203125" style="142" customWidth="1"/>
    <col min="271" max="271" width="9.44140625" style="142" customWidth="1"/>
    <col min="272" max="272" width="14.44140625" style="142" customWidth="1"/>
    <col min="273" max="273" width="8.83203125" style="142" customWidth="1"/>
    <col min="274" max="274" width="4.5546875" style="142" customWidth="1"/>
    <col min="275" max="275" width="7.44140625" style="142" customWidth="1"/>
    <col min="276" max="276" width="6.83203125" style="142" customWidth="1"/>
    <col min="277" max="280" width="5.5546875" style="142" customWidth="1"/>
    <col min="281" max="518" width="8.71875" style="142"/>
    <col min="519" max="519" width="5" style="142" customWidth="1"/>
    <col min="520" max="520" width="30.44140625" style="142" bestFit="1" customWidth="1"/>
    <col min="521" max="521" width="8.5546875" style="142" customWidth="1"/>
    <col min="522" max="522" width="3.1640625" style="142" customWidth="1"/>
    <col min="523" max="523" width="8.5546875" style="142" bestFit="1" customWidth="1"/>
    <col min="524" max="524" width="11.1640625" style="142" customWidth="1"/>
    <col min="525" max="525" width="10.1640625" style="142" customWidth="1"/>
    <col min="526" max="526" width="15.83203125" style="142" customWidth="1"/>
    <col min="527" max="527" width="9.44140625" style="142" customWidth="1"/>
    <col min="528" max="528" width="14.44140625" style="142" customWidth="1"/>
    <col min="529" max="529" width="8.83203125" style="142" customWidth="1"/>
    <col min="530" max="530" width="4.5546875" style="142" customWidth="1"/>
    <col min="531" max="531" width="7.44140625" style="142" customWidth="1"/>
    <col min="532" max="532" width="6.83203125" style="142" customWidth="1"/>
    <col min="533" max="536" width="5.5546875" style="142" customWidth="1"/>
    <col min="537" max="774" width="8.71875" style="142"/>
    <col min="775" max="775" width="5" style="142" customWidth="1"/>
    <col min="776" max="776" width="30.44140625" style="142" bestFit="1" customWidth="1"/>
    <col min="777" max="777" width="8.5546875" style="142" customWidth="1"/>
    <col min="778" max="778" width="3.1640625" style="142" customWidth="1"/>
    <col min="779" max="779" width="8.5546875" style="142" bestFit="1" customWidth="1"/>
    <col min="780" max="780" width="11.1640625" style="142" customWidth="1"/>
    <col min="781" max="781" width="10.1640625" style="142" customWidth="1"/>
    <col min="782" max="782" width="15.83203125" style="142" customWidth="1"/>
    <col min="783" max="783" width="9.44140625" style="142" customWidth="1"/>
    <col min="784" max="784" width="14.44140625" style="142" customWidth="1"/>
    <col min="785" max="785" width="8.83203125" style="142" customWidth="1"/>
    <col min="786" max="786" width="4.5546875" style="142" customWidth="1"/>
    <col min="787" max="787" width="7.44140625" style="142" customWidth="1"/>
    <col min="788" max="788" width="6.83203125" style="142" customWidth="1"/>
    <col min="789" max="792" width="5.5546875" style="142" customWidth="1"/>
    <col min="793" max="1030" width="8.71875" style="142"/>
    <col min="1031" max="1031" width="5" style="142" customWidth="1"/>
    <col min="1032" max="1032" width="30.44140625" style="142" bestFit="1" customWidth="1"/>
    <col min="1033" max="1033" width="8.5546875" style="142" customWidth="1"/>
    <col min="1034" max="1034" width="3.1640625" style="142" customWidth="1"/>
    <col min="1035" max="1035" width="8.5546875" style="142" bestFit="1" customWidth="1"/>
    <col min="1036" max="1036" width="11.1640625" style="142" customWidth="1"/>
    <col min="1037" max="1037" width="10.1640625" style="142" customWidth="1"/>
    <col min="1038" max="1038" width="15.83203125" style="142" customWidth="1"/>
    <col min="1039" max="1039" width="9.44140625" style="142" customWidth="1"/>
    <col min="1040" max="1040" width="14.44140625" style="142" customWidth="1"/>
    <col min="1041" max="1041" width="8.83203125" style="142" customWidth="1"/>
    <col min="1042" max="1042" width="4.5546875" style="142" customWidth="1"/>
    <col min="1043" max="1043" width="7.44140625" style="142" customWidth="1"/>
    <col min="1044" max="1044" width="6.83203125" style="142" customWidth="1"/>
    <col min="1045" max="1048" width="5.5546875" style="142" customWidth="1"/>
    <col min="1049" max="1286" width="8.71875" style="142"/>
    <col min="1287" max="1287" width="5" style="142" customWidth="1"/>
    <col min="1288" max="1288" width="30.44140625" style="142" bestFit="1" customWidth="1"/>
    <col min="1289" max="1289" width="8.5546875" style="142" customWidth="1"/>
    <col min="1290" max="1290" width="3.1640625" style="142" customWidth="1"/>
    <col min="1291" max="1291" width="8.5546875" style="142" bestFit="1" customWidth="1"/>
    <col min="1292" max="1292" width="11.1640625" style="142" customWidth="1"/>
    <col min="1293" max="1293" width="10.1640625" style="142" customWidth="1"/>
    <col min="1294" max="1294" width="15.83203125" style="142" customWidth="1"/>
    <col min="1295" max="1295" width="9.44140625" style="142" customWidth="1"/>
    <col min="1296" max="1296" width="14.44140625" style="142" customWidth="1"/>
    <col min="1297" max="1297" width="8.83203125" style="142" customWidth="1"/>
    <col min="1298" max="1298" width="4.5546875" style="142" customWidth="1"/>
    <col min="1299" max="1299" width="7.44140625" style="142" customWidth="1"/>
    <col min="1300" max="1300" width="6.83203125" style="142" customWidth="1"/>
    <col min="1301" max="1304" width="5.5546875" style="142" customWidth="1"/>
    <col min="1305" max="1542" width="8.71875" style="142"/>
    <col min="1543" max="1543" width="5" style="142" customWidth="1"/>
    <col min="1544" max="1544" width="30.44140625" style="142" bestFit="1" customWidth="1"/>
    <col min="1545" max="1545" width="8.5546875" style="142" customWidth="1"/>
    <col min="1546" max="1546" width="3.1640625" style="142" customWidth="1"/>
    <col min="1547" max="1547" width="8.5546875" style="142" bestFit="1" customWidth="1"/>
    <col min="1548" max="1548" width="11.1640625" style="142" customWidth="1"/>
    <col min="1549" max="1549" width="10.1640625" style="142" customWidth="1"/>
    <col min="1550" max="1550" width="15.83203125" style="142" customWidth="1"/>
    <col min="1551" max="1551" width="9.44140625" style="142" customWidth="1"/>
    <col min="1552" max="1552" width="14.44140625" style="142" customWidth="1"/>
    <col min="1553" max="1553" width="8.83203125" style="142" customWidth="1"/>
    <col min="1554" max="1554" width="4.5546875" style="142" customWidth="1"/>
    <col min="1555" max="1555" width="7.44140625" style="142" customWidth="1"/>
    <col min="1556" max="1556" width="6.83203125" style="142" customWidth="1"/>
    <col min="1557" max="1560" width="5.5546875" style="142" customWidth="1"/>
    <col min="1561" max="1798" width="8.71875" style="142"/>
    <col min="1799" max="1799" width="5" style="142" customWidth="1"/>
    <col min="1800" max="1800" width="30.44140625" style="142" bestFit="1" customWidth="1"/>
    <col min="1801" max="1801" width="8.5546875" style="142" customWidth="1"/>
    <col min="1802" max="1802" width="3.1640625" style="142" customWidth="1"/>
    <col min="1803" max="1803" width="8.5546875" style="142" bestFit="1" customWidth="1"/>
    <col min="1804" max="1804" width="11.1640625" style="142" customWidth="1"/>
    <col min="1805" max="1805" width="10.1640625" style="142" customWidth="1"/>
    <col min="1806" max="1806" width="15.83203125" style="142" customWidth="1"/>
    <col min="1807" max="1807" width="9.44140625" style="142" customWidth="1"/>
    <col min="1808" max="1808" width="14.44140625" style="142" customWidth="1"/>
    <col min="1809" max="1809" width="8.83203125" style="142" customWidth="1"/>
    <col min="1810" max="1810" width="4.5546875" style="142" customWidth="1"/>
    <col min="1811" max="1811" width="7.44140625" style="142" customWidth="1"/>
    <col min="1812" max="1812" width="6.83203125" style="142" customWidth="1"/>
    <col min="1813" max="1816" width="5.5546875" style="142" customWidth="1"/>
    <col min="1817" max="2054" width="8.71875" style="142"/>
    <col min="2055" max="2055" width="5" style="142" customWidth="1"/>
    <col min="2056" max="2056" width="30.44140625" style="142" bestFit="1" customWidth="1"/>
    <col min="2057" max="2057" width="8.5546875" style="142" customWidth="1"/>
    <col min="2058" max="2058" width="3.1640625" style="142" customWidth="1"/>
    <col min="2059" max="2059" width="8.5546875" style="142" bestFit="1" customWidth="1"/>
    <col min="2060" max="2060" width="11.1640625" style="142" customWidth="1"/>
    <col min="2061" max="2061" width="10.1640625" style="142" customWidth="1"/>
    <col min="2062" max="2062" width="15.83203125" style="142" customWidth="1"/>
    <col min="2063" max="2063" width="9.44140625" style="142" customWidth="1"/>
    <col min="2064" max="2064" width="14.44140625" style="142" customWidth="1"/>
    <col min="2065" max="2065" width="8.83203125" style="142" customWidth="1"/>
    <col min="2066" max="2066" width="4.5546875" style="142" customWidth="1"/>
    <col min="2067" max="2067" width="7.44140625" style="142" customWidth="1"/>
    <col min="2068" max="2068" width="6.83203125" style="142" customWidth="1"/>
    <col min="2069" max="2072" width="5.5546875" style="142" customWidth="1"/>
    <col min="2073" max="2310" width="8.71875" style="142"/>
    <col min="2311" max="2311" width="5" style="142" customWidth="1"/>
    <col min="2312" max="2312" width="30.44140625" style="142" bestFit="1" customWidth="1"/>
    <col min="2313" max="2313" width="8.5546875" style="142" customWidth="1"/>
    <col min="2314" max="2314" width="3.1640625" style="142" customWidth="1"/>
    <col min="2315" max="2315" width="8.5546875" style="142" bestFit="1" customWidth="1"/>
    <col min="2316" max="2316" width="11.1640625" style="142" customWidth="1"/>
    <col min="2317" max="2317" width="10.1640625" style="142" customWidth="1"/>
    <col min="2318" max="2318" width="15.83203125" style="142" customWidth="1"/>
    <col min="2319" max="2319" width="9.44140625" style="142" customWidth="1"/>
    <col min="2320" max="2320" width="14.44140625" style="142" customWidth="1"/>
    <col min="2321" max="2321" width="8.83203125" style="142" customWidth="1"/>
    <col min="2322" max="2322" width="4.5546875" style="142" customWidth="1"/>
    <col min="2323" max="2323" width="7.44140625" style="142" customWidth="1"/>
    <col min="2324" max="2324" width="6.83203125" style="142" customWidth="1"/>
    <col min="2325" max="2328" width="5.5546875" style="142" customWidth="1"/>
    <col min="2329" max="2566" width="8.71875" style="142"/>
    <col min="2567" max="2567" width="5" style="142" customWidth="1"/>
    <col min="2568" max="2568" width="30.44140625" style="142" bestFit="1" customWidth="1"/>
    <col min="2569" max="2569" width="8.5546875" style="142" customWidth="1"/>
    <col min="2570" max="2570" width="3.1640625" style="142" customWidth="1"/>
    <col min="2571" max="2571" width="8.5546875" style="142" bestFit="1" customWidth="1"/>
    <col min="2572" max="2572" width="11.1640625" style="142" customWidth="1"/>
    <col min="2573" max="2573" width="10.1640625" style="142" customWidth="1"/>
    <col min="2574" max="2574" width="15.83203125" style="142" customWidth="1"/>
    <col min="2575" max="2575" width="9.44140625" style="142" customWidth="1"/>
    <col min="2576" max="2576" width="14.44140625" style="142" customWidth="1"/>
    <col min="2577" max="2577" width="8.83203125" style="142" customWidth="1"/>
    <col min="2578" max="2578" width="4.5546875" style="142" customWidth="1"/>
    <col min="2579" max="2579" width="7.44140625" style="142" customWidth="1"/>
    <col min="2580" max="2580" width="6.83203125" style="142" customWidth="1"/>
    <col min="2581" max="2584" width="5.5546875" style="142" customWidth="1"/>
    <col min="2585" max="2822" width="8.71875" style="142"/>
    <col min="2823" max="2823" width="5" style="142" customWidth="1"/>
    <col min="2824" max="2824" width="30.44140625" style="142" bestFit="1" customWidth="1"/>
    <col min="2825" max="2825" width="8.5546875" style="142" customWidth="1"/>
    <col min="2826" max="2826" width="3.1640625" style="142" customWidth="1"/>
    <col min="2827" max="2827" width="8.5546875" style="142" bestFit="1" customWidth="1"/>
    <col min="2828" max="2828" width="11.1640625" style="142" customWidth="1"/>
    <col min="2829" max="2829" width="10.1640625" style="142" customWidth="1"/>
    <col min="2830" max="2830" width="15.83203125" style="142" customWidth="1"/>
    <col min="2831" max="2831" width="9.44140625" style="142" customWidth="1"/>
    <col min="2832" max="2832" width="14.44140625" style="142" customWidth="1"/>
    <col min="2833" max="2833" width="8.83203125" style="142" customWidth="1"/>
    <col min="2834" max="2834" width="4.5546875" style="142" customWidth="1"/>
    <col min="2835" max="2835" width="7.44140625" style="142" customWidth="1"/>
    <col min="2836" max="2836" width="6.83203125" style="142" customWidth="1"/>
    <col min="2837" max="2840" width="5.5546875" style="142" customWidth="1"/>
    <col min="2841" max="3078" width="8.71875" style="142"/>
    <col min="3079" max="3079" width="5" style="142" customWidth="1"/>
    <col min="3080" max="3080" width="30.44140625" style="142" bestFit="1" customWidth="1"/>
    <col min="3081" max="3081" width="8.5546875" style="142" customWidth="1"/>
    <col min="3082" max="3082" width="3.1640625" style="142" customWidth="1"/>
    <col min="3083" max="3083" width="8.5546875" style="142" bestFit="1" customWidth="1"/>
    <col min="3084" max="3084" width="11.1640625" style="142" customWidth="1"/>
    <col min="3085" max="3085" width="10.1640625" style="142" customWidth="1"/>
    <col min="3086" max="3086" width="15.83203125" style="142" customWidth="1"/>
    <col min="3087" max="3087" width="9.44140625" style="142" customWidth="1"/>
    <col min="3088" max="3088" width="14.44140625" style="142" customWidth="1"/>
    <col min="3089" max="3089" width="8.83203125" style="142" customWidth="1"/>
    <col min="3090" max="3090" width="4.5546875" style="142" customWidth="1"/>
    <col min="3091" max="3091" width="7.44140625" style="142" customWidth="1"/>
    <col min="3092" max="3092" width="6.83203125" style="142" customWidth="1"/>
    <col min="3093" max="3096" width="5.5546875" style="142" customWidth="1"/>
    <col min="3097" max="3334" width="8.71875" style="142"/>
    <col min="3335" max="3335" width="5" style="142" customWidth="1"/>
    <col min="3336" max="3336" width="30.44140625" style="142" bestFit="1" customWidth="1"/>
    <col min="3337" max="3337" width="8.5546875" style="142" customWidth="1"/>
    <col min="3338" max="3338" width="3.1640625" style="142" customWidth="1"/>
    <col min="3339" max="3339" width="8.5546875" style="142" bestFit="1" customWidth="1"/>
    <col min="3340" max="3340" width="11.1640625" style="142" customWidth="1"/>
    <col min="3341" max="3341" width="10.1640625" style="142" customWidth="1"/>
    <col min="3342" max="3342" width="15.83203125" style="142" customWidth="1"/>
    <col min="3343" max="3343" width="9.44140625" style="142" customWidth="1"/>
    <col min="3344" max="3344" width="14.44140625" style="142" customWidth="1"/>
    <col min="3345" max="3345" width="8.83203125" style="142" customWidth="1"/>
    <col min="3346" max="3346" width="4.5546875" style="142" customWidth="1"/>
    <col min="3347" max="3347" width="7.44140625" style="142" customWidth="1"/>
    <col min="3348" max="3348" width="6.83203125" style="142" customWidth="1"/>
    <col min="3349" max="3352" width="5.5546875" style="142" customWidth="1"/>
    <col min="3353" max="3590" width="8.71875" style="142"/>
    <col min="3591" max="3591" width="5" style="142" customWidth="1"/>
    <col min="3592" max="3592" width="30.44140625" style="142" bestFit="1" customWidth="1"/>
    <col min="3593" max="3593" width="8.5546875" style="142" customWidth="1"/>
    <col min="3594" max="3594" width="3.1640625" style="142" customWidth="1"/>
    <col min="3595" max="3595" width="8.5546875" style="142" bestFit="1" customWidth="1"/>
    <col min="3596" max="3596" width="11.1640625" style="142" customWidth="1"/>
    <col min="3597" max="3597" width="10.1640625" style="142" customWidth="1"/>
    <col min="3598" max="3598" width="15.83203125" style="142" customWidth="1"/>
    <col min="3599" max="3599" width="9.44140625" style="142" customWidth="1"/>
    <col min="3600" max="3600" width="14.44140625" style="142" customWidth="1"/>
    <col min="3601" max="3601" width="8.83203125" style="142" customWidth="1"/>
    <col min="3602" max="3602" width="4.5546875" style="142" customWidth="1"/>
    <col min="3603" max="3603" width="7.44140625" style="142" customWidth="1"/>
    <col min="3604" max="3604" width="6.83203125" style="142" customWidth="1"/>
    <col min="3605" max="3608" width="5.5546875" style="142" customWidth="1"/>
    <col min="3609" max="3846" width="8.71875" style="142"/>
    <col min="3847" max="3847" width="5" style="142" customWidth="1"/>
    <col min="3848" max="3848" width="30.44140625" style="142" bestFit="1" customWidth="1"/>
    <col min="3849" max="3849" width="8.5546875" style="142" customWidth="1"/>
    <col min="3850" max="3850" width="3.1640625" style="142" customWidth="1"/>
    <col min="3851" max="3851" width="8.5546875" style="142" bestFit="1" customWidth="1"/>
    <col min="3852" max="3852" width="11.1640625" style="142" customWidth="1"/>
    <col min="3853" max="3853" width="10.1640625" style="142" customWidth="1"/>
    <col min="3854" max="3854" width="15.83203125" style="142" customWidth="1"/>
    <col min="3855" max="3855" width="9.44140625" style="142" customWidth="1"/>
    <col min="3856" max="3856" width="14.44140625" style="142" customWidth="1"/>
    <col min="3857" max="3857" width="8.83203125" style="142" customWidth="1"/>
    <col min="3858" max="3858" width="4.5546875" style="142" customWidth="1"/>
    <col min="3859" max="3859" width="7.44140625" style="142" customWidth="1"/>
    <col min="3860" max="3860" width="6.83203125" style="142" customWidth="1"/>
    <col min="3861" max="3864" width="5.5546875" style="142" customWidth="1"/>
    <col min="3865" max="4102" width="8.71875" style="142"/>
    <col min="4103" max="4103" width="5" style="142" customWidth="1"/>
    <col min="4104" max="4104" width="30.44140625" style="142" bestFit="1" customWidth="1"/>
    <col min="4105" max="4105" width="8.5546875" style="142" customWidth="1"/>
    <col min="4106" max="4106" width="3.1640625" style="142" customWidth="1"/>
    <col min="4107" max="4107" width="8.5546875" style="142" bestFit="1" customWidth="1"/>
    <col min="4108" max="4108" width="11.1640625" style="142" customWidth="1"/>
    <col min="4109" max="4109" width="10.1640625" style="142" customWidth="1"/>
    <col min="4110" max="4110" width="15.83203125" style="142" customWidth="1"/>
    <col min="4111" max="4111" width="9.44140625" style="142" customWidth="1"/>
    <col min="4112" max="4112" width="14.44140625" style="142" customWidth="1"/>
    <col min="4113" max="4113" width="8.83203125" style="142" customWidth="1"/>
    <col min="4114" max="4114" width="4.5546875" style="142" customWidth="1"/>
    <col min="4115" max="4115" width="7.44140625" style="142" customWidth="1"/>
    <col min="4116" max="4116" width="6.83203125" style="142" customWidth="1"/>
    <col min="4117" max="4120" width="5.5546875" style="142" customWidth="1"/>
    <col min="4121" max="4358" width="8.71875" style="142"/>
    <col min="4359" max="4359" width="5" style="142" customWidth="1"/>
    <col min="4360" max="4360" width="30.44140625" style="142" bestFit="1" customWidth="1"/>
    <col min="4361" max="4361" width="8.5546875" style="142" customWidth="1"/>
    <col min="4362" max="4362" width="3.1640625" style="142" customWidth="1"/>
    <col min="4363" max="4363" width="8.5546875" style="142" bestFit="1" customWidth="1"/>
    <col min="4364" max="4364" width="11.1640625" style="142" customWidth="1"/>
    <col min="4365" max="4365" width="10.1640625" style="142" customWidth="1"/>
    <col min="4366" max="4366" width="15.83203125" style="142" customWidth="1"/>
    <col min="4367" max="4367" width="9.44140625" style="142" customWidth="1"/>
    <col min="4368" max="4368" width="14.44140625" style="142" customWidth="1"/>
    <col min="4369" max="4369" width="8.83203125" style="142" customWidth="1"/>
    <col min="4370" max="4370" width="4.5546875" style="142" customWidth="1"/>
    <col min="4371" max="4371" width="7.44140625" style="142" customWidth="1"/>
    <col min="4372" max="4372" width="6.83203125" style="142" customWidth="1"/>
    <col min="4373" max="4376" width="5.5546875" style="142" customWidth="1"/>
    <col min="4377" max="4614" width="8.71875" style="142"/>
    <col min="4615" max="4615" width="5" style="142" customWidth="1"/>
    <col min="4616" max="4616" width="30.44140625" style="142" bestFit="1" customWidth="1"/>
    <col min="4617" max="4617" width="8.5546875" style="142" customWidth="1"/>
    <col min="4618" max="4618" width="3.1640625" style="142" customWidth="1"/>
    <col min="4619" max="4619" width="8.5546875" style="142" bestFit="1" customWidth="1"/>
    <col min="4620" max="4620" width="11.1640625" style="142" customWidth="1"/>
    <col min="4621" max="4621" width="10.1640625" style="142" customWidth="1"/>
    <col min="4622" max="4622" width="15.83203125" style="142" customWidth="1"/>
    <col min="4623" max="4623" width="9.44140625" style="142" customWidth="1"/>
    <col min="4624" max="4624" width="14.44140625" style="142" customWidth="1"/>
    <col min="4625" max="4625" width="8.83203125" style="142" customWidth="1"/>
    <col min="4626" max="4626" width="4.5546875" style="142" customWidth="1"/>
    <col min="4627" max="4627" width="7.44140625" style="142" customWidth="1"/>
    <col min="4628" max="4628" width="6.83203125" style="142" customWidth="1"/>
    <col min="4629" max="4632" width="5.5546875" style="142" customWidth="1"/>
    <col min="4633" max="4870" width="8.71875" style="142"/>
    <col min="4871" max="4871" width="5" style="142" customWidth="1"/>
    <col min="4872" max="4872" width="30.44140625" style="142" bestFit="1" customWidth="1"/>
    <col min="4873" max="4873" width="8.5546875" style="142" customWidth="1"/>
    <col min="4874" max="4874" width="3.1640625" style="142" customWidth="1"/>
    <col min="4875" max="4875" width="8.5546875" style="142" bestFit="1" customWidth="1"/>
    <col min="4876" max="4876" width="11.1640625" style="142" customWidth="1"/>
    <col min="4877" max="4877" width="10.1640625" style="142" customWidth="1"/>
    <col min="4878" max="4878" width="15.83203125" style="142" customWidth="1"/>
    <col min="4879" max="4879" width="9.44140625" style="142" customWidth="1"/>
    <col min="4880" max="4880" width="14.44140625" style="142" customWidth="1"/>
    <col min="4881" max="4881" width="8.83203125" style="142" customWidth="1"/>
    <col min="4882" max="4882" width="4.5546875" style="142" customWidth="1"/>
    <col min="4883" max="4883" width="7.44140625" style="142" customWidth="1"/>
    <col min="4884" max="4884" width="6.83203125" style="142" customWidth="1"/>
    <col min="4885" max="4888" width="5.5546875" style="142" customWidth="1"/>
    <col min="4889" max="5126" width="8.71875" style="142"/>
    <col min="5127" max="5127" width="5" style="142" customWidth="1"/>
    <col min="5128" max="5128" width="30.44140625" style="142" bestFit="1" customWidth="1"/>
    <col min="5129" max="5129" width="8.5546875" style="142" customWidth="1"/>
    <col min="5130" max="5130" width="3.1640625" style="142" customWidth="1"/>
    <col min="5131" max="5131" width="8.5546875" style="142" bestFit="1" customWidth="1"/>
    <col min="5132" max="5132" width="11.1640625" style="142" customWidth="1"/>
    <col min="5133" max="5133" width="10.1640625" style="142" customWidth="1"/>
    <col min="5134" max="5134" width="15.83203125" style="142" customWidth="1"/>
    <col min="5135" max="5135" width="9.44140625" style="142" customWidth="1"/>
    <col min="5136" max="5136" width="14.44140625" style="142" customWidth="1"/>
    <col min="5137" max="5137" width="8.83203125" style="142" customWidth="1"/>
    <col min="5138" max="5138" width="4.5546875" style="142" customWidth="1"/>
    <col min="5139" max="5139" width="7.44140625" style="142" customWidth="1"/>
    <col min="5140" max="5140" width="6.83203125" style="142" customWidth="1"/>
    <col min="5141" max="5144" width="5.5546875" style="142" customWidth="1"/>
    <col min="5145" max="5382" width="8.71875" style="142"/>
    <col min="5383" max="5383" width="5" style="142" customWidth="1"/>
    <col min="5384" max="5384" width="30.44140625" style="142" bestFit="1" customWidth="1"/>
    <col min="5385" max="5385" width="8.5546875" style="142" customWidth="1"/>
    <col min="5386" max="5386" width="3.1640625" style="142" customWidth="1"/>
    <col min="5387" max="5387" width="8.5546875" style="142" bestFit="1" customWidth="1"/>
    <col min="5388" max="5388" width="11.1640625" style="142" customWidth="1"/>
    <col min="5389" max="5389" width="10.1640625" style="142" customWidth="1"/>
    <col min="5390" max="5390" width="15.83203125" style="142" customWidth="1"/>
    <col min="5391" max="5391" width="9.44140625" style="142" customWidth="1"/>
    <col min="5392" max="5392" width="14.44140625" style="142" customWidth="1"/>
    <col min="5393" max="5393" width="8.83203125" style="142" customWidth="1"/>
    <col min="5394" max="5394" width="4.5546875" style="142" customWidth="1"/>
    <col min="5395" max="5395" width="7.44140625" style="142" customWidth="1"/>
    <col min="5396" max="5396" width="6.83203125" style="142" customWidth="1"/>
    <col min="5397" max="5400" width="5.5546875" style="142" customWidth="1"/>
    <col min="5401" max="5638" width="8.71875" style="142"/>
    <col min="5639" max="5639" width="5" style="142" customWidth="1"/>
    <col min="5640" max="5640" width="30.44140625" style="142" bestFit="1" customWidth="1"/>
    <col min="5641" max="5641" width="8.5546875" style="142" customWidth="1"/>
    <col min="5642" max="5642" width="3.1640625" style="142" customWidth="1"/>
    <col min="5643" max="5643" width="8.5546875" style="142" bestFit="1" customWidth="1"/>
    <col min="5644" max="5644" width="11.1640625" style="142" customWidth="1"/>
    <col min="5645" max="5645" width="10.1640625" style="142" customWidth="1"/>
    <col min="5646" max="5646" width="15.83203125" style="142" customWidth="1"/>
    <col min="5647" max="5647" width="9.44140625" style="142" customWidth="1"/>
    <col min="5648" max="5648" width="14.44140625" style="142" customWidth="1"/>
    <col min="5649" max="5649" width="8.83203125" style="142" customWidth="1"/>
    <col min="5650" max="5650" width="4.5546875" style="142" customWidth="1"/>
    <col min="5651" max="5651" width="7.44140625" style="142" customWidth="1"/>
    <col min="5652" max="5652" width="6.83203125" style="142" customWidth="1"/>
    <col min="5653" max="5656" width="5.5546875" style="142" customWidth="1"/>
    <col min="5657" max="5894" width="8.71875" style="142"/>
    <col min="5895" max="5895" width="5" style="142" customWidth="1"/>
    <col min="5896" max="5896" width="30.44140625" style="142" bestFit="1" customWidth="1"/>
    <col min="5897" max="5897" width="8.5546875" style="142" customWidth="1"/>
    <col min="5898" max="5898" width="3.1640625" style="142" customWidth="1"/>
    <col min="5899" max="5899" width="8.5546875" style="142" bestFit="1" customWidth="1"/>
    <col min="5900" max="5900" width="11.1640625" style="142" customWidth="1"/>
    <col min="5901" max="5901" width="10.1640625" style="142" customWidth="1"/>
    <col min="5902" max="5902" width="15.83203125" style="142" customWidth="1"/>
    <col min="5903" max="5903" width="9.44140625" style="142" customWidth="1"/>
    <col min="5904" max="5904" width="14.44140625" style="142" customWidth="1"/>
    <col min="5905" max="5905" width="8.83203125" style="142" customWidth="1"/>
    <col min="5906" max="5906" width="4.5546875" style="142" customWidth="1"/>
    <col min="5907" max="5907" width="7.44140625" style="142" customWidth="1"/>
    <col min="5908" max="5908" width="6.83203125" style="142" customWidth="1"/>
    <col min="5909" max="5912" width="5.5546875" style="142" customWidth="1"/>
    <col min="5913" max="6150" width="8.71875" style="142"/>
    <col min="6151" max="6151" width="5" style="142" customWidth="1"/>
    <col min="6152" max="6152" width="30.44140625" style="142" bestFit="1" customWidth="1"/>
    <col min="6153" max="6153" width="8.5546875" style="142" customWidth="1"/>
    <col min="6154" max="6154" width="3.1640625" style="142" customWidth="1"/>
    <col min="6155" max="6155" width="8.5546875" style="142" bestFit="1" customWidth="1"/>
    <col min="6156" max="6156" width="11.1640625" style="142" customWidth="1"/>
    <col min="6157" max="6157" width="10.1640625" style="142" customWidth="1"/>
    <col min="6158" max="6158" width="15.83203125" style="142" customWidth="1"/>
    <col min="6159" max="6159" width="9.44140625" style="142" customWidth="1"/>
    <col min="6160" max="6160" width="14.44140625" style="142" customWidth="1"/>
    <col min="6161" max="6161" width="8.83203125" style="142" customWidth="1"/>
    <col min="6162" max="6162" width="4.5546875" style="142" customWidth="1"/>
    <col min="6163" max="6163" width="7.44140625" style="142" customWidth="1"/>
    <col min="6164" max="6164" width="6.83203125" style="142" customWidth="1"/>
    <col min="6165" max="6168" width="5.5546875" style="142" customWidth="1"/>
    <col min="6169" max="6406" width="8.71875" style="142"/>
    <col min="6407" max="6407" width="5" style="142" customWidth="1"/>
    <col min="6408" max="6408" width="30.44140625" style="142" bestFit="1" customWidth="1"/>
    <col min="6409" max="6409" width="8.5546875" style="142" customWidth="1"/>
    <col min="6410" max="6410" width="3.1640625" style="142" customWidth="1"/>
    <col min="6411" max="6411" width="8.5546875" style="142" bestFit="1" customWidth="1"/>
    <col min="6412" max="6412" width="11.1640625" style="142" customWidth="1"/>
    <col min="6413" max="6413" width="10.1640625" style="142" customWidth="1"/>
    <col min="6414" max="6414" width="15.83203125" style="142" customWidth="1"/>
    <col min="6415" max="6415" width="9.44140625" style="142" customWidth="1"/>
    <col min="6416" max="6416" width="14.44140625" style="142" customWidth="1"/>
    <col min="6417" max="6417" width="8.83203125" style="142" customWidth="1"/>
    <col min="6418" max="6418" width="4.5546875" style="142" customWidth="1"/>
    <col min="6419" max="6419" width="7.44140625" style="142" customWidth="1"/>
    <col min="6420" max="6420" width="6.83203125" style="142" customWidth="1"/>
    <col min="6421" max="6424" width="5.5546875" style="142" customWidth="1"/>
    <col min="6425" max="6662" width="8.71875" style="142"/>
    <col min="6663" max="6663" width="5" style="142" customWidth="1"/>
    <col min="6664" max="6664" width="30.44140625" style="142" bestFit="1" customWidth="1"/>
    <col min="6665" max="6665" width="8.5546875" style="142" customWidth="1"/>
    <col min="6666" max="6666" width="3.1640625" style="142" customWidth="1"/>
    <col min="6667" max="6667" width="8.5546875" style="142" bestFit="1" customWidth="1"/>
    <col min="6668" max="6668" width="11.1640625" style="142" customWidth="1"/>
    <col min="6669" max="6669" width="10.1640625" style="142" customWidth="1"/>
    <col min="6670" max="6670" width="15.83203125" style="142" customWidth="1"/>
    <col min="6671" max="6671" width="9.44140625" style="142" customWidth="1"/>
    <col min="6672" max="6672" width="14.44140625" style="142" customWidth="1"/>
    <col min="6673" max="6673" width="8.83203125" style="142" customWidth="1"/>
    <col min="6674" max="6674" width="4.5546875" style="142" customWidth="1"/>
    <col min="6675" max="6675" width="7.44140625" style="142" customWidth="1"/>
    <col min="6676" max="6676" width="6.83203125" style="142" customWidth="1"/>
    <col min="6677" max="6680" width="5.5546875" style="142" customWidth="1"/>
    <col min="6681" max="6918" width="8.71875" style="142"/>
    <col min="6919" max="6919" width="5" style="142" customWidth="1"/>
    <col min="6920" max="6920" width="30.44140625" style="142" bestFit="1" customWidth="1"/>
    <col min="6921" max="6921" width="8.5546875" style="142" customWidth="1"/>
    <col min="6922" max="6922" width="3.1640625" style="142" customWidth="1"/>
    <col min="6923" max="6923" width="8.5546875" style="142" bestFit="1" customWidth="1"/>
    <col min="6924" max="6924" width="11.1640625" style="142" customWidth="1"/>
    <col min="6925" max="6925" width="10.1640625" style="142" customWidth="1"/>
    <col min="6926" max="6926" width="15.83203125" style="142" customWidth="1"/>
    <col min="6927" max="6927" width="9.44140625" style="142" customWidth="1"/>
    <col min="6928" max="6928" width="14.44140625" style="142" customWidth="1"/>
    <col min="6929" max="6929" width="8.83203125" style="142" customWidth="1"/>
    <col min="6930" max="6930" width="4.5546875" style="142" customWidth="1"/>
    <col min="6931" max="6931" width="7.44140625" style="142" customWidth="1"/>
    <col min="6932" max="6932" width="6.83203125" style="142" customWidth="1"/>
    <col min="6933" max="6936" width="5.5546875" style="142" customWidth="1"/>
    <col min="6937" max="7174" width="8.71875" style="142"/>
    <col min="7175" max="7175" width="5" style="142" customWidth="1"/>
    <col min="7176" max="7176" width="30.44140625" style="142" bestFit="1" customWidth="1"/>
    <col min="7177" max="7177" width="8.5546875" style="142" customWidth="1"/>
    <col min="7178" max="7178" width="3.1640625" style="142" customWidth="1"/>
    <col min="7179" max="7179" width="8.5546875" style="142" bestFit="1" customWidth="1"/>
    <col min="7180" max="7180" width="11.1640625" style="142" customWidth="1"/>
    <col min="7181" max="7181" width="10.1640625" style="142" customWidth="1"/>
    <col min="7182" max="7182" width="15.83203125" style="142" customWidth="1"/>
    <col min="7183" max="7183" width="9.44140625" style="142" customWidth="1"/>
    <col min="7184" max="7184" width="14.44140625" style="142" customWidth="1"/>
    <col min="7185" max="7185" width="8.83203125" style="142" customWidth="1"/>
    <col min="7186" max="7186" width="4.5546875" style="142" customWidth="1"/>
    <col min="7187" max="7187" width="7.44140625" style="142" customWidth="1"/>
    <col min="7188" max="7188" width="6.83203125" style="142" customWidth="1"/>
    <col min="7189" max="7192" width="5.5546875" style="142" customWidth="1"/>
    <col min="7193" max="7430" width="8.71875" style="142"/>
    <col min="7431" max="7431" width="5" style="142" customWidth="1"/>
    <col min="7432" max="7432" width="30.44140625" style="142" bestFit="1" customWidth="1"/>
    <col min="7433" max="7433" width="8.5546875" style="142" customWidth="1"/>
    <col min="7434" max="7434" width="3.1640625" style="142" customWidth="1"/>
    <col min="7435" max="7435" width="8.5546875" style="142" bestFit="1" customWidth="1"/>
    <col min="7436" max="7436" width="11.1640625" style="142" customWidth="1"/>
    <col min="7437" max="7437" width="10.1640625" style="142" customWidth="1"/>
    <col min="7438" max="7438" width="15.83203125" style="142" customWidth="1"/>
    <col min="7439" max="7439" width="9.44140625" style="142" customWidth="1"/>
    <col min="7440" max="7440" width="14.44140625" style="142" customWidth="1"/>
    <col min="7441" max="7441" width="8.83203125" style="142" customWidth="1"/>
    <col min="7442" max="7442" width="4.5546875" style="142" customWidth="1"/>
    <col min="7443" max="7443" width="7.44140625" style="142" customWidth="1"/>
    <col min="7444" max="7444" width="6.83203125" style="142" customWidth="1"/>
    <col min="7445" max="7448" width="5.5546875" style="142" customWidth="1"/>
    <col min="7449" max="7686" width="8.71875" style="142"/>
    <col min="7687" max="7687" width="5" style="142" customWidth="1"/>
    <col min="7688" max="7688" width="30.44140625" style="142" bestFit="1" customWidth="1"/>
    <col min="7689" max="7689" width="8.5546875" style="142" customWidth="1"/>
    <col min="7690" max="7690" width="3.1640625" style="142" customWidth="1"/>
    <col min="7691" max="7691" width="8.5546875" style="142" bestFit="1" customWidth="1"/>
    <col min="7692" max="7692" width="11.1640625" style="142" customWidth="1"/>
    <col min="7693" max="7693" width="10.1640625" style="142" customWidth="1"/>
    <col min="7694" max="7694" width="15.83203125" style="142" customWidth="1"/>
    <col min="7695" max="7695" width="9.44140625" style="142" customWidth="1"/>
    <col min="7696" max="7696" width="14.44140625" style="142" customWidth="1"/>
    <col min="7697" max="7697" width="8.83203125" style="142" customWidth="1"/>
    <col min="7698" max="7698" width="4.5546875" style="142" customWidth="1"/>
    <col min="7699" max="7699" width="7.44140625" style="142" customWidth="1"/>
    <col min="7700" max="7700" width="6.83203125" style="142" customWidth="1"/>
    <col min="7701" max="7704" width="5.5546875" style="142" customWidth="1"/>
    <col min="7705" max="7942" width="8.71875" style="142"/>
    <col min="7943" max="7943" width="5" style="142" customWidth="1"/>
    <col min="7944" max="7944" width="30.44140625" style="142" bestFit="1" customWidth="1"/>
    <col min="7945" max="7945" width="8.5546875" style="142" customWidth="1"/>
    <col min="7946" max="7946" width="3.1640625" style="142" customWidth="1"/>
    <col min="7947" max="7947" width="8.5546875" style="142" bestFit="1" customWidth="1"/>
    <col min="7948" max="7948" width="11.1640625" style="142" customWidth="1"/>
    <col min="7949" max="7949" width="10.1640625" style="142" customWidth="1"/>
    <col min="7950" max="7950" width="15.83203125" style="142" customWidth="1"/>
    <col min="7951" max="7951" width="9.44140625" style="142" customWidth="1"/>
    <col min="7952" max="7952" width="14.44140625" style="142" customWidth="1"/>
    <col min="7953" max="7953" width="8.83203125" style="142" customWidth="1"/>
    <col min="7954" max="7954" width="4.5546875" style="142" customWidth="1"/>
    <col min="7955" max="7955" width="7.44140625" style="142" customWidth="1"/>
    <col min="7956" max="7956" width="6.83203125" style="142" customWidth="1"/>
    <col min="7957" max="7960" width="5.5546875" style="142" customWidth="1"/>
    <col min="7961" max="8198" width="8.71875" style="142"/>
    <col min="8199" max="8199" width="5" style="142" customWidth="1"/>
    <col min="8200" max="8200" width="30.44140625" style="142" bestFit="1" customWidth="1"/>
    <col min="8201" max="8201" width="8.5546875" style="142" customWidth="1"/>
    <col min="8202" max="8202" width="3.1640625" style="142" customWidth="1"/>
    <col min="8203" max="8203" width="8.5546875" style="142" bestFit="1" customWidth="1"/>
    <col min="8204" max="8204" width="11.1640625" style="142" customWidth="1"/>
    <col min="8205" max="8205" width="10.1640625" style="142" customWidth="1"/>
    <col min="8206" max="8206" width="15.83203125" style="142" customWidth="1"/>
    <col min="8207" max="8207" width="9.44140625" style="142" customWidth="1"/>
    <col min="8208" max="8208" width="14.44140625" style="142" customWidth="1"/>
    <col min="8209" max="8209" width="8.83203125" style="142" customWidth="1"/>
    <col min="8210" max="8210" width="4.5546875" style="142" customWidth="1"/>
    <col min="8211" max="8211" width="7.44140625" style="142" customWidth="1"/>
    <col min="8212" max="8212" width="6.83203125" style="142" customWidth="1"/>
    <col min="8213" max="8216" width="5.5546875" style="142" customWidth="1"/>
    <col min="8217" max="8454" width="8.71875" style="142"/>
    <col min="8455" max="8455" width="5" style="142" customWidth="1"/>
    <col min="8456" max="8456" width="30.44140625" style="142" bestFit="1" customWidth="1"/>
    <col min="8457" max="8457" width="8.5546875" style="142" customWidth="1"/>
    <col min="8458" max="8458" width="3.1640625" style="142" customWidth="1"/>
    <col min="8459" max="8459" width="8.5546875" style="142" bestFit="1" customWidth="1"/>
    <col min="8460" max="8460" width="11.1640625" style="142" customWidth="1"/>
    <col min="8461" max="8461" width="10.1640625" style="142" customWidth="1"/>
    <col min="8462" max="8462" width="15.83203125" style="142" customWidth="1"/>
    <col min="8463" max="8463" width="9.44140625" style="142" customWidth="1"/>
    <col min="8464" max="8464" width="14.44140625" style="142" customWidth="1"/>
    <col min="8465" max="8465" width="8.83203125" style="142" customWidth="1"/>
    <col min="8466" max="8466" width="4.5546875" style="142" customWidth="1"/>
    <col min="8467" max="8467" width="7.44140625" style="142" customWidth="1"/>
    <col min="8468" max="8468" width="6.83203125" style="142" customWidth="1"/>
    <col min="8469" max="8472" width="5.5546875" style="142" customWidth="1"/>
    <col min="8473" max="8710" width="8.71875" style="142"/>
    <col min="8711" max="8711" width="5" style="142" customWidth="1"/>
    <col min="8712" max="8712" width="30.44140625" style="142" bestFit="1" customWidth="1"/>
    <col min="8713" max="8713" width="8.5546875" style="142" customWidth="1"/>
    <col min="8714" max="8714" width="3.1640625" style="142" customWidth="1"/>
    <col min="8715" max="8715" width="8.5546875" style="142" bestFit="1" customWidth="1"/>
    <col min="8716" max="8716" width="11.1640625" style="142" customWidth="1"/>
    <col min="8717" max="8717" width="10.1640625" style="142" customWidth="1"/>
    <col min="8718" max="8718" width="15.83203125" style="142" customWidth="1"/>
    <col min="8719" max="8719" width="9.44140625" style="142" customWidth="1"/>
    <col min="8720" max="8720" width="14.44140625" style="142" customWidth="1"/>
    <col min="8721" max="8721" width="8.83203125" style="142" customWidth="1"/>
    <col min="8722" max="8722" width="4.5546875" style="142" customWidth="1"/>
    <col min="8723" max="8723" width="7.44140625" style="142" customWidth="1"/>
    <col min="8724" max="8724" width="6.83203125" style="142" customWidth="1"/>
    <col min="8725" max="8728" width="5.5546875" style="142" customWidth="1"/>
    <col min="8729" max="8966" width="8.71875" style="142"/>
    <col min="8967" max="8967" width="5" style="142" customWidth="1"/>
    <col min="8968" max="8968" width="30.44140625" style="142" bestFit="1" customWidth="1"/>
    <col min="8969" max="8969" width="8.5546875" style="142" customWidth="1"/>
    <col min="8970" max="8970" width="3.1640625" style="142" customWidth="1"/>
    <col min="8971" max="8971" width="8.5546875" style="142" bestFit="1" customWidth="1"/>
    <col min="8972" max="8972" width="11.1640625" style="142" customWidth="1"/>
    <col min="8973" max="8973" width="10.1640625" style="142" customWidth="1"/>
    <col min="8974" max="8974" width="15.83203125" style="142" customWidth="1"/>
    <col min="8975" max="8975" width="9.44140625" style="142" customWidth="1"/>
    <col min="8976" max="8976" width="14.44140625" style="142" customWidth="1"/>
    <col min="8977" max="8977" width="8.83203125" style="142" customWidth="1"/>
    <col min="8978" max="8978" width="4.5546875" style="142" customWidth="1"/>
    <col min="8979" max="8979" width="7.44140625" style="142" customWidth="1"/>
    <col min="8980" max="8980" width="6.83203125" style="142" customWidth="1"/>
    <col min="8981" max="8984" width="5.5546875" style="142" customWidth="1"/>
    <col min="8985" max="9222" width="8.71875" style="142"/>
    <col min="9223" max="9223" width="5" style="142" customWidth="1"/>
    <col min="9224" max="9224" width="30.44140625" style="142" bestFit="1" customWidth="1"/>
    <col min="9225" max="9225" width="8.5546875" style="142" customWidth="1"/>
    <col min="9226" max="9226" width="3.1640625" style="142" customWidth="1"/>
    <col min="9227" max="9227" width="8.5546875" style="142" bestFit="1" customWidth="1"/>
    <col min="9228" max="9228" width="11.1640625" style="142" customWidth="1"/>
    <col min="9229" max="9229" width="10.1640625" style="142" customWidth="1"/>
    <col min="9230" max="9230" width="15.83203125" style="142" customWidth="1"/>
    <col min="9231" max="9231" width="9.44140625" style="142" customWidth="1"/>
    <col min="9232" max="9232" width="14.44140625" style="142" customWidth="1"/>
    <col min="9233" max="9233" width="8.83203125" style="142" customWidth="1"/>
    <col min="9234" max="9234" width="4.5546875" style="142" customWidth="1"/>
    <col min="9235" max="9235" width="7.44140625" style="142" customWidth="1"/>
    <col min="9236" max="9236" width="6.83203125" style="142" customWidth="1"/>
    <col min="9237" max="9240" width="5.5546875" style="142" customWidth="1"/>
    <col min="9241" max="9478" width="8.71875" style="142"/>
    <col min="9479" max="9479" width="5" style="142" customWidth="1"/>
    <col min="9480" max="9480" width="30.44140625" style="142" bestFit="1" customWidth="1"/>
    <col min="9481" max="9481" width="8.5546875" style="142" customWidth="1"/>
    <col min="9482" max="9482" width="3.1640625" style="142" customWidth="1"/>
    <col min="9483" max="9483" width="8.5546875" style="142" bestFit="1" customWidth="1"/>
    <col min="9484" max="9484" width="11.1640625" style="142" customWidth="1"/>
    <col min="9485" max="9485" width="10.1640625" style="142" customWidth="1"/>
    <col min="9486" max="9486" width="15.83203125" style="142" customWidth="1"/>
    <col min="9487" max="9487" width="9.44140625" style="142" customWidth="1"/>
    <col min="9488" max="9488" width="14.44140625" style="142" customWidth="1"/>
    <col min="9489" max="9489" width="8.83203125" style="142" customWidth="1"/>
    <col min="9490" max="9490" width="4.5546875" style="142" customWidth="1"/>
    <col min="9491" max="9491" width="7.44140625" style="142" customWidth="1"/>
    <col min="9492" max="9492" width="6.83203125" style="142" customWidth="1"/>
    <col min="9493" max="9496" width="5.5546875" style="142" customWidth="1"/>
    <col min="9497" max="9734" width="8.71875" style="142"/>
    <col min="9735" max="9735" width="5" style="142" customWidth="1"/>
    <col min="9736" max="9736" width="30.44140625" style="142" bestFit="1" customWidth="1"/>
    <col min="9737" max="9737" width="8.5546875" style="142" customWidth="1"/>
    <col min="9738" max="9738" width="3.1640625" style="142" customWidth="1"/>
    <col min="9739" max="9739" width="8.5546875" style="142" bestFit="1" customWidth="1"/>
    <col min="9740" max="9740" width="11.1640625" style="142" customWidth="1"/>
    <col min="9741" max="9741" width="10.1640625" style="142" customWidth="1"/>
    <col min="9742" max="9742" width="15.83203125" style="142" customWidth="1"/>
    <col min="9743" max="9743" width="9.44140625" style="142" customWidth="1"/>
    <col min="9744" max="9744" width="14.44140625" style="142" customWidth="1"/>
    <col min="9745" max="9745" width="8.83203125" style="142" customWidth="1"/>
    <col min="9746" max="9746" width="4.5546875" style="142" customWidth="1"/>
    <col min="9747" max="9747" width="7.44140625" style="142" customWidth="1"/>
    <col min="9748" max="9748" width="6.83203125" style="142" customWidth="1"/>
    <col min="9749" max="9752" width="5.5546875" style="142" customWidth="1"/>
    <col min="9753" max="9990" width="8.71875" style="142"/>
    <col min="9991" max="9991" width="5" style="142" customWidth="1"/>
    <col min="9992" max="9992" width="30.44140625" style="142" bestFit="1" customWidth="1"/>
    <col min="9993" max="9993" width="8.5546875" style="142" customWidth="1"/>
    <col min="9994" max="9994" width="3.1640625" style="142" customWidth="1"/>
    <col min="9995" max="9995" width="8.5546875" style="142" bestFit="1" customWidth="1"/>
    <col min="9996" max="9996" width="11.1640625" style="142" customWidth="1"/>
    <col min="9997" max="9997" width="10.1640625" style="142" customWidth="1"/>
    <col min="9998" max="9998" width="15.83203125" style="142" customWidth="1"/>
    <col min="9999" max="9999" width="9.44140625" style="142" customWidth="1"/>
    <col min="10000" max="10000" width="14.44140625" style="142" customWidth="1"/>
    <col min="10001" max="10001" width="8.83203125" style="142" customWidth="1"/>
    <col min="10002" max="10002" width="4.5546875" style="142" customWidth="1"/>
    <col min="10003" max="10003" width="7.44140625" style="142" customWidth="1"/>
    <col min="10004" max="10004" width="6.83203125" style="142" customWidth="1"/>
    <col min="10005" max="10008" width="5.5546875" style="142" customWidth="1"/>
    <col min="10009" max="10246" width="8.71875" style="142"/>
    <col min="10247" max="10247" width="5" style="142" customWidth="1"/>
    <col min="10248" max="10248" width="30.44140625" style="142" bestFit="1" customWidth="1"/>
    <col min="10249" max="10249" width="8.5546875" style="142" customWidth="1"/>
    <col min="10250" max="10250" width="3.1640625" style="142" customWidth="1"/>
    <col min="10251" max="10251" width="8.5546875" style="142" bestFit="1" customWidth="1"/>
    <col min="10252" max="10252" width="11.1640625" style="142" customWidth="1"/>
    <col min="10253" max="10253" width="10.1640625" style="142" customWidth="1"/>
    <col min="10254" max="10254" width="15.83203125" style="142" customWidth="1"/>
    <col min="10255" max="10255" width="9.44140625" style="142" customWidth="1"/>
    <col min="10256" max="10256" width="14.44140625" style="142" customWidth="1"/>
    <col min="10257" max="10257" width="8.83203125" style="142" customWidth="1"/>
    <col min="10258" max="10258" width="4.5546875" style="142" customWidth="1"/>
    <col min="10259" max="10259" width="7.44140625" style="142" customWidth="1"/>
    <col min="10260" max="10260" width="6.83203125" style="142" customWidth="1"/>
    <col min="10261" max="10264" width="5.5546875" style="142" customWidth="1"/>
    <col min="10265" max="10502" width="8.71875" style="142"/>
    <col min="10503" max="10503" width="5" style="142" customWidth="1"/>
    <col min="10504" max="10504" width="30.44140625" style="142" bestFit="1" customWidth="1"/>
    <col min="10505" max="10505" width="8.5546875" style="142" customWidth="1"/>
    <col min="10506" max="10506" width="3.1640625" style="142" customWidth="1"/>
    <col min="10507" max="10507" width="8.5546875" style="142" bestFit="1" customWidth="1"/>
    <col min="10508" max="10508" width="11.1640625" style="142" customWidth="1"/>
    <col min="10509" max="10509" width="10.1640625" style="142" customWidth="1"/>
    <col min="10510" max="10510" width="15.83203125" style="142" customWidth="1"/>
    <col min="10511" max="10511" width="9.44140625" style="142" customWidth="1"/>
    <col min="10512" max="10512" width="14.44140625" style="142" customWidth="1"/>
    <col min="10513" max="10513" width="8.83203125" style="142" customWidth="1"/>
    <col min="10514" max="10514" width="4.5546875" style="142" customWidth="1"/>
    <col min="10515" max="10515" width="7.44140625" style="142" customWidth="1"/>
    <col min="10516" max="10516" width="6.83203125" style="142" customWidth="1"/>
    <col min="10517" max="10520" width="5.5546875" style="142" customWidth="1"/>
    <col min="10521" max="10758" width="8.71875" style="142"/>
    <col min="10759" max="10759" width="5" style="142" customWidth="1"/>
    <col min="10760" max="10760" width="30.44140625" style="142" bestFit="1" customWidth="1"/>
    <col min="10761" max="10761" width="8.5546875" style="142" customWidth="1"/>
    <col min="10762" max="10762" width="3.1640625" style="142" customWidth="1"/>
    <col min="10763" max="10763" width="8.5546875" style="142" bestFit="1" customWidth="1"/>
    <col min="10764" max="10764" width="11.1640625" style="142" customWidth="1"/>
    <col min="10765" max="10765" width="10.1640625" style="142" customWidth="1"/>
    <col min="10766" max="10766" width="15.83203125" style="142" customWidth="1"/>
    <col min="10767" max="10767" width="9.44140625" style="142" customWidth="1"/>
    <col min="10768" max="10768" width="14.44140625" style="142" customWidth="1"/>
    <col min="10769" max="10769" width="8.83203125" style="142" customWidth="1"/>
    <col min="10770" max="10770" width="4.5546875" style="142" customWidth="1"/>
    <col min="10771" max="10771" width="7.44140625" style="142" customWidth="1"/>
    <col min="10772" max="10772" width="6.83203125" style="142" customWidth="1"/>
    <col min="10773" max="10776" width="5.5546875" style="142" customWidth="1"/>
    <col min="10777" max="11014" width="8.71875" style="142"/>
    <col min="11015" max="11015" width="5" style="142" customWidth="1"/>
    <col min="11016" max="11016" width="30.44140625" style="142" bestFit="1" customWidth="1"/>
    <col min="11017" max="11017" width="8.5546875" style="142" customWidth="1"/>
    <col min="11018" max="11018" width="3.1640625" style="142" customWidth="1"/>
    <col min="11019" max="11019" width="8.5546875" style="142" bestFit="1" customWidth="1"/>
    <col min="11020" max="11020" width="11.1640625" style="142" customWidth="1"/>
    <col min="11021" max="11021" width="10.1640625" style="142" customWidth="1"/>
    <col min="11022" max="11022" width="15.83203125" style="142" customWidth="1"/>
    <col min="11023" max="11023" width="9.44140625" style="142" customWidth="1"/>
    <col min="11024" max="11024" width="14.44140625" style="142" customWidth="1"/>
    <col min="11025" max="11025" width="8.83203125" style="142" customWidth="1"/>
    <col min="11026" max="11026" width="4.5546875" style="142" customWidth="1"/>
    <col min="11027" max="11027" width="7.44140625" style="142" customWidth="1"/>
    <col min="11028" max="11028" width="6.83203125" style="142" customWidth="1"/>
    <col min="11029" max="11032" width="5.5546875" style="142" customWidth="1"/>
    <col min="11033" max="11270" width="8.71875" style="142"/>
    <col min="11271" max="11271" width="5" style="142" customWidth="1"/>
    <col min="11272" max="11272" width="30.44140625" style="142" bestFit="1" customWidth="1"/>
    <col min="11273" max="11273" width="8.5546875" style="142" customWidth="1"/>
    <col min="11274" max="11274" width="3.1640625" style="142" customWidth="1"/>
    <col min="11275" max="11275" width="8.5546875" style="142" bestFit="1" customWidth="1"/>
    <col min="11276" max="11276" width="11.1640625" style="142" customWidth="1"/>
    <col min="11277" max="11277" width="10.1640625" style="142" customWidth="1"/>
    <col min="11278" max="11278" width="15.83203125" style="142" customWidth="1"/>
    <col min="11279" max="11279" width="9.44140625" style="142" customWidth="1"/>
    <col min="11280" max="11280" width="14.44140625" style="142" customWidth="1"/>
    <col min="11281" max="11281" width="8.83203125" style="142" customWidth="1"/>
    <col min="11282" max="11282" width="4.5546875" style="142" customWidth="1"/>
    <col min="11283" max="11283" width="7.44140625" style="142" customWidth="1"/>
    <col min="11284" max="11284" width="6.83203125" style="142" customWidth="1"/>
    <col min="11285" max="11288" width="5.5546875" style="142" customWidth="1"/>
    <col min="11289" max="11526" width="8.71875" style="142"/>
    <col min="11527" max="11527" width="5" style="142" customWidth="1"/>
    <col min="11528" max="11528" width="30.44140625" style="142" bestFit="1" customWidth="1"/>
    <col min="11529" max="11529" width="8.5546875" style="142" customWidth="1"/>
    <col min="11530" max="11530" width="3.1640625" style="142" customWidth="1"/>
    <col min="11531" max="11531" width="8.5546875" style="142" bestFit="1" customWidth="1"/>
    <col min="11532" max="11532" width="11.1640625" style="142" customWidth="1"/>
    <col min="11533" max="11533" width="10.1640625" style="142" customWidth="1"/>
    <col min="11534" max="11534" width="15.83203125" style="142" customWidth="1"/>
    <col min="11535" max="11535" width="9.44140625" style="142" customWidth="1"/>
    <col min="11536" max="11536" width="14.44140625" style="142" customWidth="1"/>
    <col min="11537" max="11537" width="8.83203125" style="142" customWidth="1"/>
    <col min="11538" max="11538" width="4.5546875" style="142" customWidth="1"/>
    <col min="11539" max="11539" width="7.44140625" style="142" customWidth="1"/>
    <col min="11540" max="11540" width="6.83203125" style="142" customWidth="1"/>
    <col min="11541" max="11544" width="5.5546875" style="142" customWidth="1"/>
    <col min="11545" max="11782" width="8.71875" style="142"/>
    <col min="11783" max="11783" width="5" style="142" customWidth="1"/>
    <col min="11784" max="11784" width="30.44140625" style="142" bestFit="1" customWidth="1"/>
    <col min="11785" max="11785" width="8.5546875" style="142" customWidth="1"/>
    <col min="11786" max="11786" width="3.1640625" style="142" customWidth="1"/>
    <col min="11787" max="11787" width="8.5546875" style="142" bestFit="1" customWidth="1"/>
    <col min="11788" max="11788" width="11.1640625" style="142" customWidth="1"/>
    <col min="11789" max="11789" width="10.1640625" style="142" customWidth="1"/>
    <col min="11790" max="11790" width="15.83203125" style="142" customWidth="1"/>
    <col min="11791" max="11791" width="9.44140625" style="142" customWidth="1"/>
    <col min="11792" max="11792" width="14.44140625" style="142" customWidth="1"/>
    <col min="11793" max="11793" width="8.83203125" style="142" customWidth="1"/>
    <col min="11794" max="11794" width="4.5546875" style="142" customWidth="1"/>
    <col min="11795" max="11795" width="7.44140625" style="142" customWidth="1"/>
    <col min="11796" max="11796" width="6.83203125" style="142" customWidth="1"/>
    <col min="11797" max="11800" width="5.5546875" style="142" customWidth="1"/>
    <col min="11801" max="12038" width="8.71875" style="142"/>
    <col min="12039" max="12039" width="5" style="142" customWidth="1"/>
    <col min="12040" max="12040" width="30.44140625" style="142" bestFit="1" customWidth="1"/>
    <col min="12041" max="12041" width="8.5546875" style="142" customWidth="1"/>
    <col min="12042" max="12042" width="3.1640625" style="142" customWidth="1"/>
    <col min="12043" max="12043" width="8.5546875" style="142" bestFit="1" customWidth="1"/>
    <col min="12044" max="12044" width="11.1640625" style="142" customWidth="1"/>
    <col min="12045" max="12045" width="10.1640625" style="142" customWidth="1"/>
    <col min="12046" max="12046" width="15.83203125" style="142" customWidth="1"/>
    <col min="12047" max="12047" width="9.44140625" style="142" customWidth="1"/>
    <col min="12048" max="12048" width="14.44140625" style="142" customWidth="1"/>
    <col min="12049" max="12049" width="8.83203125" style="142" customWidth="1"/>
    <col min="12050" max="12050" width="4.5546875" style="142" customWidth="1"/>
    <col min="12051" max="12051" width="7.44140625" style="142" customWidth="1"/>
    <col min="12052" max="12052" width="6.83203125" style="142" customWidth="1"/>
    <col min="12053" max="12056" width="5.5546875" style="142" customWidth="1"/>
    <col min="12057" max="12294" width="8.71875" style="142"/>
    <col min="12295" max="12295" width="5" style="142" customWidth="1"/>
    <col min="12296" max="12296" width="30.44140625" style="142" bestFit="1" customWidth="1"/>
    <col min="12297" max="12297" width="8.5546875" style="142" customWidth="1"/>
    <col min="12298" max="12298" width="3.1640625" style="142" customWidth="1"/>
    <col min="12299" max="12299" width="8.5546875" style="142" bestFit="1" customWidth="1"/>
    <col min="12300" max="12300" width="11.1640625" style="142" customWidth="1"/>
    <col min="12301" max="12301" width="10.1640625" style="142" customWidth="1"/>
    <col min="12302" max="12302" width="15.83203125" style="142" customWidth="1"/>
    <col min="12303" max="12303" width="9.44140625" style="142" customWidth="1"/>
    <col min="12304" max="12304" width="14.44140625" style="142" customWidth="1"/>
    <col min="12305" max="12305" width="8.83203125" style="142" customWidth="1"/>
    <col min="12306" max="12306" width="4.5546875" style="142" customWidth="1"/>
    <col min="12307" max="12307" width="7.44140625" style="142" customWidth="1"/>
    <col min="12308" max="12308" width="6.83203125" style="142" customWidth="1"/>
    <col min="12309" max="12312" width="5.5546875" style="142" customWidth="1"/>
    <col min="12313" max="12550" width="8.71875" style="142"/>
    <col min="12551" max="12551" width="5" style="142" customWidth="1"/>
    <col min="12552" max="12552" width="30.44140625" style="142" bestFit="1" customWidth="1"/>
    <col min="12553" max="12553" width="8.5546875" style="142" customWidth="1"/>
    <col min="12554" max="12554" width="3.1640625" style="142" customWidth="1"/>
    <col min="12555" max="12555" width="8.5546875" style="142" bestFit="1" customWidth="1"/>
    <col min="12556" max="12556" width="11.1640625" style="142" customWidth="1"/>
    <col min="12557" max="12557" width="10.1640625" style="142" customWidth="1"/>
    <col min="12558" max="12558" width="15.83203125" style="142" customWidth="1"/>
    <col min="12559" max="12559" width="9.44140625" style="142" customWidth="1"/>
    <col min="12560" max="12560" width="14.44140625" style="142" customWidth="1"/>
    <col min="12561" max="12561" width="8.83203125" style="142" customWidth="1"/>
    <col min="12562" max="12562" width="4.5546875" style="142" customWidth="1"/>
    <col min="12563" max="12563" width="7.44140625" style="142" customWidth="1"/>
    <col min="12564" max="12564" width="6.83203125" style="142" customWidth="1"/>
    <col min="12565" max="12568" width="5.5546875" style="142" customWidth="1"/>
    <col min="12569" max="12806" width="8.71875" style="142"/>
    <col min="12807" max="12807" width="5" style="142" customWidth="1"/>
    <col min="12808" max="12808" width="30.44140625" style="142" bestFit="1" customWidth="1"/>
    <col min="12809" max="12809" width="8.5546875" style="142" customWidth="1"/>
    <col min="12810" max="12810" width="3.1640625" style="142" customWidth="1"/>
    <col min="12811" max="12811" width="8.5546875" style="142" bestFit="1" customWidth="1"/>
    <col min="12812" max="12812" width="11.1640625" style="142" customWidth="1"/>
    <col min="12813" max="12813" width="10.1640625" style="142" customWidth="1"/>
    <col min="12814" max="12814" width="15.83203125" style="142" customWidth="1"/>
    <col min="12815" max="12815" width="9.44140625" style="142" customWidth="1"/>
    <col min="12816" max="12816" width="14.44140625" style="142" customWidth="1"/>
    <col min="12817" max="12817" width="8.83203125" style="142" customWidth="1"/>
    <col min="12818" max="12818" width="4.5546875" style="142" customWidth="1"/>
    <col min="12819" max="12819" width="7.44140625" style="142" customWidth="1"/>
    <col min="12820" max="12820" width="6.83203125" style="142" customWidth="1"/>
    <col min="12821" max="12824" width="5.5546875" style="142" customWidth="1"/>
    <col min="12825" max="13062" width="8.71875" style="142"/>
    <col min="13063" max="13063" width="5" style="142" customWidth="1"/>
    <col min="13064" max="13064" width="30.44140625" style="142" bestFit="1" customWidth="1"/>
    <col min="13065" max="13065" width="8.5546875" style="142" customWidth="1"/>
    <col min="13066" max="13066" width="3.1640625" style="142" customWidth="1"/>
    <col min="13067" max="13067" width="8.5546875" style="142" bestFit="1" customWidth="1"/>
    <col min="13068" max="13068" width="11.1640625" style="142" customWidth="1"/>
    <col min="13069" max="13069" width="10.1640625" style="142" customWidth="1"/>
    <col min="13070" max="13070" width="15.83203125" style="142" customWidth="1"/>
    <col min="13071" max="13071" width="9.44140625" style="142" customWidth="1"/>
    <col min="13072" max="13072" width="14.44140625" style="142" customWidth="1"/>
    <col min="13073" max="13073" width="8.83203125" style="142" customWidth="1"/>
    <col min="13074" max="13074" width="4.5546875" style="142" customWidth="1"/>
    <col min="13075" max="13075" width="7.44140625" style="142" customWidth="1"/>
    <col min="13076" max="13076" width="6.83203125" style="142" customWidth="1"/>
    <col min="13077" max="13080" width="5.5546875" style="142" customWidth="1"/>
    <col min="13081" max="13318" width="8.71875" style="142"/>
    <col min="13319" max="13319" width="5" style="142" customWidth="1"/>
    <col min="13320" max="13320" width="30.44140625" style="142" bestFit="1" customWidth="1"/>
    <col min="13321" max="13321" width="8.5546875" style="142" customWidth="1"/>
    <col min="13322" max="13322" width="3.1640625" style="142" customWidth="1"/>
    <col min="13323" max="13323" width="8.5546875" style="142" bestFit="1" customWidth="1"/>
    <col min="13324" max="13324" width="11.1640625" style="142" customWidth="1"/>
    <col min="13325" max="13325" width="10.1640625" style="142" customWidth="1"/>
    <col min="13326" max="13326" width="15.83203125" style="142" customWidth="1"/>
    <col min="13327" max="13327" width="9.44140625" style="142" customWidth="1"/>
    <col min="13328" max="13328" width="14.44140625" style="142" customWidth="1"/>
    <col min="13329" max="13329" width="8.83203125" style="142" customWidth="1"/>
    <col min="13330" max="13330" width="4.5546875" style="142" customWidth="1"/>
    <col min="13331" max="13331" width="7.44140625" style="142" customWidth="1"/>
    <col min="13332" max="13332" width="6.83203125" style="142" customWidth="1"/>
    <col min="13333" max="13336" width="5.5546875" style="142" customWidth="1"/>
    <col min="13337" max="13574" width="8.71875" style="142"/>
    <col min="13575" max="13575" width="5" style="142" customWidth="1"/>
    <col min="13576" max="13576" width="30.44140625" style="142" bestFit="1" customWidth="1"/>
    <col min="13577" max="13577" width="8.5546875" style="142" customWidth="1"/>
    <col min="13578" max="13578" width="3.1640625" style="142" customWidth="1"/>
    <col min="13579" max="13579" width="8.5546875" style="142" bestFit="1" customWidth="1"/>
    <col min="13580" max="13580" width="11.1640625" style="142" customWidth="1"/>
    <col min="13581" max="13581" width="10.1640625" style="142" customWidth="1"/>
    <col min="13582" max="13582" width="15.83203125" style="142" customWidth="1"/>
    <col min="13583" max="13583" width="9.44140625" style="142" customWidth="1"/>
    <col min="13584" max="13584" width="14.44140625" style="142" customWidth="1"/>
    <col min="13585" max="13585" width="8.83203125" style="142" customWidth="1"/>
    <col min="13586" max="13586" width="4.5546875" style="142" customWidth="1"/>
    <col min="13587" max="13587" width="7.44140625" style="142" customWidth="1"/>
    <col min="13588" max="13588" width="6.83203125" style="142" customWidth="1"/>
    <col min="13589" max="13592" width="5.5546875" style="142" customWidth="1"/>
    <col min="13593" max="13830" width="8.71875" style="142"/>
    <col min="13831" max="13831" width="5" style="142" customWidth="1"/>
    <col min="13832" max="13832" width="30.44140625" style="142" bestFit="1" customWidth="1"/>
    <col min="13833" max="13833" width="8.5546875" style="142" customWidth="1"/>
    <col min="13834" max="13834" width="3.1640625" style="142" customWidth="1"/>
    <col min="13835" max="13835" width="8.5546875" style="142" bestFit="1" customWidth="1"/>
    <col min="13836" max="13836" width="11.1640625" style="142" customWidth="1"/>
    <col min="13837" max="13837" width="10.1640625" style="142" customWidth="1"/>
    <col min="13838" max="13838" width="15.83203125" style="142" customWidth="1"/>
    <col min="13839" max="13839" width="9.44140625" style="142" customWidth="1"/>
    <col min="13840" max="13840" width="14.44140625" style="142" customWidth="1"/>
    <col min="13841" max="13841" width="8.83203125" style="142" customWidth="1"/>
    <col min="13842" max="13842" width="4.5546875" style="142" customWidth="1"/>
    <col min="13843" max="13843" width="7.44140625" style="142" customWidth="1"/>
    <col min="13844" max="13844" width="6.83203125" style="142" customWidth="1"/>
    <col min="13845" max="13848" width="5.5546875" style="142" customWidth="1"/>
    <col min="13849" max="14086" width="8.71875" style="142"/>
    <col min="14087" max="14087" width="5" style="142" customWidth="1"/>
    <col min="14088" max="14088" width="30.44140625" style="142" bestFit="1" customWidth="1"/>
    <col min="14089" max="14089" width="8.5546875" style="142" customWidth="1"/>
    <col min="14090" max="14090" width="3.1640625" style="142" customWidth="1"/>
    <col min="14091" max="14091" width="8.5546875" style="142" bestFit="1" customWidth="1"/>
    <col min="14092" max="14092" width="11.1640625" style="142" customWidth="1"/>
    <col min="14093" max="14093" width="10.1640625" style="142" customWidth="1"/>
    <col min="14094" max="14094" width="15.83203125" style="142" customWidth="1"/>
    <col min="14095" max="14095" width="9.44140625" style="142" customWidth="1"/>
    <col min="14096" max="14096" width="14.44140625" style="142" customWidth="1"/>
    <col min="14097" max="14097" width="8.83203125" style="142" customWidth="1"/>
    <col min="14098" max="14098" width="4.5546875" style="142" customWidth="1"/>
    <col min="14099" max="14099" width="7.44140625" style="142" customWidth="1"/>
    <col min="14100" max="14100" width="6.83203125" style="142" customWidth="1"/>
    <col min="14101" max="14104" width="5.5546875" style="142" customWidth="1"/>
    <col min="14105" max="14342" width="8.71875" style="142"/>
    <col min="14343" max="14343" width="5" style="142" customWidth="1"/>
    <col min="14344" max="14344" width="30.44140625" style="142" bestFit="1" customWidth="1"/>
    <col min="14345" max="14345" width="8.5546875" style="142" customWidth="1"/>
    <col min="14346" max="14346" width="3.1640625" style="142" customWidth="1"/>
    <col min="14347" max="14347" width="8.5546875" style="142" bestFit="1" customWidth="1"/>
    <col min="14348" max="14348" width="11.1640625" style="142" customWidth="1"/>
    <col min="14349" max="14349" width="10.1640625" style="142" customWidth="1"/>
    <col min="14350" max="14350" width="15.83203125" style="142" customWidth="1"/>
    <col min="14351" max="14351" width="9.44140625" style="142" customWidth="1"/>
    <col min="14352" max="14352" width="14.44140625" style="142" customWidth="1"/>
    <col min="14353" max="14353" width="8.83203125" style="142" customWidth="1"/>
    <col min="14354" max="14354" width="4.5546875" style="142" customWidth="1"/>
    <col min="14355" max="14355" width="7.44140625" style="142" customWidth="1"/>
    <col min="14356" max="14356" width="6.83203125" style="142" customWidth="1"/>
    <col min="14357" max="14360" width="5.5546875" style="142" customWidth="1"/>
    <col min="14361" max="14598" width="8.71875" style="142"/>
    <col min="14599" max="14599" width="5" style="142" customWidth="1"/>
    <col min="14600" max="14600" width="30.44140625" style="142" bestFit="1" customWidth="1"/>
    <col min="14601" max="14601" width="8.5546875" style="142" customWidth="1"/>
    <col min="14602" max="14602" width="3.1640625" style="142" customWidth="1"/>
    <col min="14603" max="14603" width="8.5546875" style="142" bestFit="1" customWidth="1"/>
    <col min="14604" max="14604" width="11.1640625" style="142" customWidth="1"/>
    <col min="14605" max="14605" width="10.1640625" style="142" customWidth="1"/>
    <col min="14606" max="14606" width="15.83203125" style="142" customWidth="1"/>
    <col min="14607" max="14607" width="9.44140625" style="142" customWidth="1"/>
    <col min="14608" max="14608" width="14.44140625" style="142" customWidth="1"/>
    <col min="14609" max="14609" width="8.83203125" style="142" customWidth="1"/>
    <col min="14610" max="14610" width="4.5546875" style="142" customWidth="1"/>
    <col min="14611" max="14611" width="7.44140625" style="142" customWidth="1"/>
    <col min="14612" max="14612" width="6.83203125" style="142" customWidth="1"/>
    <col min="14613" max="14616" width="5.5546875" style="142" customWidth="1"/>
    <col min="14617" max="14854" width="8.71875" style="142"/>
    <col min="14855" max="14855" width="5" style="142" customWidth="1"/>
    <col min="14856" max="14856" width="30.44140625" style="142" bestFit="1" customWidth="1"/>
    <col min="14857" max="14857" width="8.5546875" style="142" customWidth="1"/>
    <col min="14858" max="14858" width="3.1640625" style="142" customWidth="1"/>
    <col min="14859" max="14859" width="8.5546875" style="142" bestFit="1" customWidth="1"/>
    <col min="14860" max="14860" width="11.1640625" style="142" customWidth="1"/>
    <col min="14861" max="14861" width="10.1640625" style="142" customWidth="1"/>
    <col min="14862" max="14862" width="15.83203125" style="142" customWidth="1"/>
    <col min="14863" max="14863" width="9.44140625" style="142" customWidth="1"/>
    <col min="14864" max="14864" width="14.44140625" style="142" customWidth="1"/>
    <col min="14865" max="14865" width="8.83203125" style="142" customWidth="1"/>
    <col min="14866" max="14866" width="4.5546875" style="142" customWidth="1"/>
    <col min="14867" max="14867" width="7.44140625" style="142" customWidth="1"/>
    <col min="14868" max="14868" width="6.83203125" style="142" customWidth="1"/>
    <col min="14869" max="14872" width="5.5546875" style="142" customWidth="1"/>
    <col min="14873" max="15110" width="8.71875" style="142"/>
    <col min="15111" max="15111" width="5" style="142" customWidth="1"/>
    <col min="15112" max="15112" width="30.44140625" style="142" bestFit="1" customWidth="1"/>
    <col min="15113" max="15113" width="8.5546875" style="142" customWidth="1"/>
    <col min="15114" max="15114" width="3.1640625" style="142" customWidth="1"/>
    <col min="15115" max="15115" width="8.5546875" style="142" bestFit="1" customWidth="1"/>
    <col min="15116" max="15116" width="11.1640625" style="142" customWidth="1"/>
    <col min="15117" max="15117" width="10.1640625" style="142" customWidth="1"/>
    <col min="15118" max="15118" width="15.83203125" style="142" customWidth="1"/>
    <col min="15119" max="15119" width="9.44140625" style="142" customWidth="1"/>
    <col min="15120" max="15120" width="14.44140625" style="142" customWidth="1"/>
    <col min="15121" max="15121" width="8.83203125" style="142" customWidth="1"/>
    <col min="15122" max="15122" width="4.5546875" style="142" customWidth="1"/>
    <col min="15123" max="15123" width="7.44140625" style="142" customWidth="1"/>
    <col min="15124" max="15124" width="6.83203125" style="142" customWidth="1"/>
    <col min="15125" max="15128" width="5.5546875" style="142" customWidth="1"/>
    <col min="15129" max="15366" width="8.71875" style="142"/>
    <col min="15367" max="15367" width="5" style="142" customWidth="1"/>
    <col min="15368" max="15368" width="30.44140625" style="142" bestFit="1" customWidth="1"/>
    <col min="15369" max="15369" width="8.5546875" style="142" customWidth="1"/>
    <col min="15370" max="15370" width="3.1640625" style="142" customWidth="1"/>
    <col min="15371" max="15371" width="8.5546875" style="142" bestFit="1" customWidth="1"/>
    <col min="15372" max="15372" width="11.1640625" style="142" customWidth="1"/>
    <col min="15373" max="15373" width="10.1640625" style="142" customWidth="1"/>
    <col min="15374" max="15374" width="15.83203125" style="142" customWidth="1"/>
    <col min="15375" max="15375" width="9.44140625" style="142" customWidth="1"/>
    <col min="15376" max="15376" width="14.44140625" style="142" customWidth="1"/>
    <col min="15377" max="15377" width="8.83203125" style="142" customWidth="1"/>
    <col min="15378" max="15378" width="4.5546875" style="142" customWidth="1"/>
    <col min="15379" max="15379" width="7.44140625" style="142" customWidth="1"/>
    <col min="15380" max="15380" width="6.83203125" style="142" customWidth="1"/>
    <col min="15381" max="15384" width="5.5546875" style="142" customWidth="1"/>
    <col min="15385" max="15622" width="8.71875" style="142"/>
    <col min="15623" max="15623" width="5" style="142" customWidth="1"/>
    <col min="15624" max="15624" width="30.44140625" style="142" bestFit="1" customWidth="1"/>
    <col min="15625" max="15625" width="8.5546875" style="142" customWidth="1"/>
    <col min="15626" max="15626" width="3.1640625" style="142" customWidth="1"/>
    <col min="15627" max="15627" width="8.5546875" style="142" bestFit="1" customWidth="1"/>
    <col min="15628" max="15628" width="11.1640625" style="142" customWidth="1"/>
    <col min="15629" max="15629" width="10.1640625" style="142" customWidth="1"/>
    <col min="15630" max="15630" width="15.83203125" style="142" customWidth="1"/>
    <col min="15631" max="15631" width="9.44140625" style="142" customWidth="1"/>
    <col min="15632" max="15632" width="14.44140625" style="142" customWidth="1"/>
    <col min="15633" max="15633" width="8.83203125" style="142" customWidth="1"/>
    <col min="15634" max="15634" width="4.5546875" style="142" customWidth="1"/>
    <col min="15635" max="15635" width="7.44140625" style="142" customWidth="1"/>
    <col min="15636" max="15636" width="6.83203125" style="142" customWidth="1"/>
    <col min="15637" max="15640" width="5.5546875" style="142" customWidth="1"/>
    <col min="15641" max="15878" width="8.71875" style="142"/>
    <col min="15879" max="15879" width="5" style="142" customWidth="1"/>
    <col min="15880" max="15880" width="30.44140625" style="142" bestFit="1" customWidth="1"/>
    <col min="15881" max="15881" width="8.5546875" style="142" customWidth="1"/>
    <col min="15882" max="15882" width="3.1640625" style="142" customWidth="1"/>
    <col min="15883" max="15883" width="8.5546875" style="142" bestFit="1" customWidth="1"/>
    <col min="15884" max="15884" width="11.1640625" style="142" customWidth="1"/>
    <col min="15885" max="15885" width="10.1640625" style="142" customWidth="1"/>
    <col min="15886" max="15886" width="15.83203125" style="142" customWidth="1"/>
    <col min="15887" max="15887" width="9.44140625" style="142" customWidth="1"/>
    <col min="15888" max="15888" width="14.44140625" style="142" customWidth="1"/>
    <col min="15889" max="15889" width="8.83203125" style="142" customWidth="1"/>
    <col min="15890" max="15890" width="4.5546875" style="142" customWidth="1"/>
    <col min="15891" max="15891" width="7.44140625" style="142" customWidth="1"/>
    <col min="15892" max="15892" width="6.83203125" style="142" customWidth="1"/>
    <col min="15893" max="15896" width="5.5546875" style="142" customWidth="1"/>
    <col min="15897" max="16134" width="8.71875" style="142"/>
    <col min="16135" max="16135" width="5" style="142" customWidth="1"/>
    <col min="16136" max="16136" width="30.44140625" style="142" bestFit="1" customWidth="1"/>
    <col min="16137" max="16137" width="8.5546875" style="142" customWidth="1"/>
    <col min="16138" max="16138" width="3.1640625" style="142" customWidth="1"/>
    <col min="16139" max="16139" width="8.5546875" style="142" bestFit="1" customWidth="1"/>
    <col min="16140" max="16140" width="11.1640625" style="142" customWidth="1"/>
    <col min="16141" max="16141" width="10.1640625" style="142" customWidth="1"/>
    <col min="16142" max="16142" width="15.83203125" style="142" customWidth="1"/>
    <col min="16143" max="16143" width="9.44140625" style="142" customWidth="1"/>
    <col min="16144" max="16144" width="14.44140625" style="142" customWidth="1"/>
    <col min="16145" max="16145" width="8.83203125" style="142" customWidth="1"/>
    <col min="16146" max="16146" width="4.5546875" style="142" customWidth="1"/>
    <col min="16147" max="16147" width="7.44140625" style="142" customWidth="1"/>
    <col min="16148" max="16148" width="6.83203125" style="142" customWidth="1"/>
    <col min="16149" max="16152" width="5.5546875" style="142" customWidth="1"/>
    <col min="16153" max="16384" width="8.71875" style="142"/>
  </cols>
  <sheetData>
    <row r="1" spans="1:25" ht="15" customHeight="1" thickBot="1" x14ac:dyDescent="0.45">
      <c r="A1" s="430" t="s">
        <v>632</v>
      </c>
      <c r="B1" s="430"/>
      <c r="C1" s="430"/>
      <c r="D1" s="430"/>
      <c r="E1" s="430"/>
      <c r="F1" s="430"/>
      <c r="G1" s="430"/>
      <c r="H1" s="430"/>
      <c r="I1" s="430"/>
      <c r="J1" s="430"/>
      <c r="K1" s="430"/>
      <c r="L1" s="430"/>
      <c r="M1" s="430"/>
      <c r="N1" s="430"/>
      <c r="O1" s="430"/>
      <c r="P1" s="430"/>
      <c r="Q1" s="430"/>
      <c r="R1" s="430"/>
    </row>
    <row r="2" spans="1:25" ht="15.75" customHeight="1" thickBot="1" x14ac:dyDescent="0.45">
      <c r="A2" s="431" t="s">
        <v>105</v>
      </c>
      <c r="B2" s="432"/>
      <c r="C2" s="433"/>
      <c r="D2" s="431" t="s">
        <v>64</v>
      </c>
      <c r="E2" s="432"/>
      <c r="F2" s="432"/>
      <c r="G2" s="432"/>
      <c r="H2" s="432"/>
      <c r="I2" s="432"/>
      <c r="J2" s="432"/>
      <c r="K2" s="432"/>
      <c r="L2" s="432"/>
      <c r="M2" s="432"/>
      <c r="N2" s="432"/>
      <c r="O2" s="432"/>
      <c r="P2" s="432"/>
      <c r="Q2" s="432"/>
      <c r="R2" s="433"/>
      <c r="S2" s="117"/>
      <c r="T2" s="117"/>
    </row>
    <row r="3" spans="1:25" ht="15.75" customHeight="1" thickBot="1" x14ac:dyDescent="0.45">
      <c r="A3" s="249"/>
      <c r="B3" s="244"/>
      <c r="C3" s="250" t="s">
        <v>65</v>
      </c>
      <c r="D3" s="432" t="s">
        <v>66</v>
      </c>
      <c r="E3" s="432"/>
      <c r="F3" s="432"/>
      <c r="G3" s="432"/>
      <c r="H3" s="432"/>
      <c r="I3" s="431" t="s">
        <v>113</v>
      </c>
      <c r="J3" s="432"/>
      <c r="K3" s="432"/>
      <c r="L3" s="432"/>
      <c r="M3" s="433"/>
      <c r="N3" s="431" t="s">
        <v>251</v>
      </c>
      <c r="O3" s="432"/>
      <c r="P3" s="432"/>
      <c r="Q3" s="433"/>
      <c r="R3" s="434" t="s">
        <v>156</v>
      </c>
      <c r="S3" s="117"/>
      <c r="T3" s="117"/>
    </row>
    <row r="4" spans="1:25" ht="13.5" customHeight="1" x14ac:dyDescent="0.4">
      <c r="A4" s="251"/>
      <c r="B4" s="226"/>
      <c r="C4" s="252" t="s">
        <v>67</v>
      </c>
      <c r="D4" s="436" t="s">
        <v>153</v>
      </c>
      <c r="E4" s="436"/>
      <c r="F4" s="298" t="s">
        <v>68</v>
      </c>
      <c r="G4" s="298" t="s">
        <v>69</v>
      </c>
      <c r="H4" s="298" t="s">
        <v>154</v>
      </c>
      <c r="I4" s="437" t="s">
        <v>153</v>
      </c>
      <c r="J4" s="436"/>
      <c r="K4" s="298" t="s">
        <v>68</v>
      </c>
      <c r="L4" s="298" t="s">
        <v>69</v>
      </c>
      <c r="M4" s="253" t="s">
        <v>154</v>
      </c>
      <c r="N4" s="437" t="s">
        <v>153</v>
      </c>
      <c r="O4" s="436"/>
      <c r="P4" s="298" t="s">
        <v>68</v>
      </c>
      <c r="Q4" s="253" t="s">
        <v>154</v>
      </c>
      <c r="R4" s="435"/>
      <c r="S4" s="227"/>
      <c r="U4" s="228"/>
      <c r="V4" s="229"/>
      <c r="W4" s="228"/>
      <c r="X4" s="228"/>
    </row>
    <row r="5" spans="1:25" ht="13" customHeight="1" x14ac:dyDescent="0.4">
      <c r="A5" s="254" t="s">
        <v>70</v>
      </c>
      <c r="B5" s="230" t="s">
        <v>71</v>
      </c>
      <c r="C5" s="255" t="s">
        <v>72</v>
      </c>
      <c r="D5" s="256" t="s">
        <v>73</v>
      </c>
      <c r="E5" s="231" t="s">
        <v>74</v>
      </c>
      <c r="F5" s="231" t="s">
        <v>75</v>
      </c>
      <c r="G5" s="257" t="s">
        <v>155</v>
      </c>
      <c r="H5" s="257" t="s">
        <v>155</v>
      </c>
      <c r="I5" s="258" t="s">
        <v>73</v>
      </c>
      <c r="J5" s="231" t="s">
        <v>74</v>
      </c>
      <c r="K5" s="231" t="s">
        <v>75</v>
      </c>
      <c r="L5" s="257" t="s">
        <v>155</v>
      </c>
      <c r="M5" s="259" t="s">
        <v>155</v>
      </c>
      <c r="N5" s="258" t="s">
        <v>73</v>
      </c>
      <c r="O5" s="231" t="s">
        <v>74</v>
      </c>
      <c r="P5" s="231" t="s">
        <v>75</v>
      </c>
      <c r="Q5" s="259" t="s">
        <v>155</v>
      </c>
      <c r="R5" s="435"/>
      <c r="S5" s="232"/>
      <c r="T5" s="232"/>
      <c r="U5" s="233"/>
      <c r="V5" s="117"/>
      <c r="X5" s="233"/>
    </row>
    <row r="6" spans="1:25" x14ac:dyDescent="0.4">
      <c r="A6" s="260"/>
      <c r="B6" s="234" t="s">
        <v>556</v>
      </c>
      <c r="C6" s="261">
        <v>63.4</v>
      </c>
      <c r="D6" s="235">
        <v>49.7</v>
      </c>
      <c r="E6" s="235">
        <v>48.9</v>
      </c>
      <c r="F6" s="235" t="s">
        <v>621</v>
      </c>
      <c r="G6" s="235" t="s">
        <v>622</v>
      </c>
      <c r="H6" s="235" t="s">
        <v>623</v>
      </c>
      <c r="I6" s="262">
        <v>49</v>
      </c>
      <c r="J6" s="235">
        <v>45.5</v>
      </c>
      <c r="K6" s="235" t="s">
        <v>623</v>
      </c>
      <c r="L6" s="235" t="s">
        <v>624</v>
      </c>
      <c r="M6" s="263" t="s">
        <v>623</v>
      </c>
      <c r="N6" s="262">
        <v>45.4</v>
      </c>
      <c r="O6" s="235">
        <v>47.9</v>
      </c>
      <c r="P6" s="235" t="s">
        <v>624</v>
      </c>
      <c r="Q6" s="263" t="s">
        <v>623</v>
      </c>
      <c r="R6" s="267" t="s">
        <v>70</v>
      </c>
      <c r="S6" s="236"/>
      <c r="T6" s="237"/>
      <c r="U6" s="238"/>
      <c r="V6" s="233"/>
      <c r="W6" s="233"/>
      <c r="X6" s="238"/>
      <c r="Y6" s="238"/>
    </row>
    <row r="7" spans="1:25" x14ac:dyDescent="0.4">
      <c r="A7" s="264" t="s">
        <v>404</v>
      </c>
      <c r="B7" s="239" t="s">
        <v>558</v>
      </c>
      <c r="C7" s="265">
        <v>63</v>
      </c>
      <c r="D7" s="240">
        <v>53.9</v>
      </c>
      <c r="E7" s="240">
        <v>48.8</v>
      </c>
      <c r="F7" s="240" t="s">
        <v>624</v>
      </c>
      <c r="G7" s="240" t="s">
        <v>250</v>
      </c>
      <c r="H7" s="240" t="s">
        <v>623</v>
      </c>
      <c r="I7" s="266">
        <v>64.2</v>
      </c>
      <c r="J7" s="240">
        <v>61.3</v>
      </c>
      <c r="K7" s="240" t="s">
        <v>624</v>
      </c>
      <c r="L7" s="240" t="s">
        <v>250</v>
      </c>
      <c r="M7" s="267" t="s">
        <v>623</v>
      </c>
      <c r="N7" s="266">
        <v>49.8</v>
      </c>
      <c r="O7" s="240">
        <v>48.8</v>
      </c>
      <c r="P7" s="240" t="s">
        <v>624</v>
      </c>
      <c r="Q7" s="267" t="s">
        <v>621</v>
      </c>
      <c r="R7" s="267" t="s">
        <v>70</v>
      </c>
      <c r="S7" s="236"/>
      <c r="T7" s="237"/>
      <c r="U7" s="238"/>
      <c r="V7" s="233"/>
      <c r="W7" s="233"/>
      <c r="X7" s="238"/>
      <c r="Y7" s="238"/>
    </row>
    <row r="8" spans="1:25" x14ac:dyDescent="0.4">
      <c r="A8" s="260" t="s">
        <v>408</v>
      </c>
      <c r="B8" s="234" t="s">
        <v>328</v>
      </c>
      <c r="C8" s="261">
        <v>62.4</v>
      </c>
      <c r="D8" s="235">
        <v>51.9</v>
      </c>
      <c r="E8" s="235">
        <v>48.3</v>
      </c>
      <c r="F8" s="235" t="s">
        <v>250</v>
      </c>
      <c r="G8" s="235" t="s">
        <v>250</v>
      </c>
      <c r="H8" s="235" t="s">
        <v>623</v>
      </c>
      <c r="I8" s="262">
        <v>58.3</v>
      </c>
      <c r="J8" s="235">
        <v>52.2</v>
      </c>
      <c r="K8" s="235" t="s">
        <v>250</v>
      </c>
      <c r="L8" s="235" t="s">
        <v>250</v>
      </c>
      <c r="M8" s="263" t="s">
        <v>621</v>
      </c>
      <c r="N8" s="262">
        <v>45.3</v>
      </c>
      <c r="O8" s="235">
        <v>48.1</v>
      </c>
      <c r="P8" s="235" t="s">
        <v>250</v>
      </c>
      <c r="Q8" s="263" t="s">
        <v>621</v>
      </c>
      <c r="R8" s="267" t="s">
        <v>91</v>
      </c>
      <c r="S8" s="236"/>
      <c r="T8" s="237"/>
      <c r="U8" s="238"/>
      <c r="V8" s="233"/>
      <c r="W8" s="233"/>
      <c r="X8" s="238"/>
      <c r="Y8" s="238"/>
    </row>
    <row r="9" spans="1:25" x14ac:dyDescent="0.4">
      <c r="A9" s="260" t="s">
        <v>559</v>
      </c>
      <c r="B9" s="234" t="s">
        <v>560</v>
      </c>
      <c r="C9" s="261">
        <v>61.5</v>
      </c>
      <c r="D9" s="262">
        <v>52.8</v>
      </c>
      <c r="E9" s="235">
        <v>49.6</v>
      </c>
      <c r="F9" s="235" t="s">
        <v>624</v>
      </c>
      <c r="G9" s="235" t="s">
        <v>250</v>
      </c>
      <c r="H9" s="263" t="s">
        <v>621</v>
      </c>
      <c r="I9" s="262">
        <v>57.4</v>
      </c>
      <c r="J9" s="235">
        <v>57.7</v>
      </c>
      <c r="K9" s="235" t="s">
        <v>624</v>
      </c>
      <c r="L9" s="235" t="s">
        <v>250</v>
      </c>
      <c r="M9" s="263" t="s">
        <v>621</v>
      </c>
      <c r="N9" s="262">
        <v>45.2</v>
      </c>
      <c r="O9" s="235">
        <v>43.2</v>
      </c>
      <c r="P9" s="235" t="s">
        <v>250</v>
      </c>
      <c r="Q9" s="263" t="s">
        <v>621</v>
      </c>
      <c r="R9" s="263" t="s">
        <v>90</v>
      </c>
      <c r="S9" s="236"/>
      <c r="T9" s="237"/>
      <c r="U9" s="238"/>
      <c r="V9" s="233"/>
      <c r="W9" s="233"/>
      <c r="X9" s="238"/>
      <c r="Y9" s="238"/>
    </row>
    <row r="10" spans="1:25" x14ac:dyDescent="0.4">
      <c r="A10" s="264" t="s">
        <v>559</v>
      </c>
      <c r="B10" s="239" t="s">
        <v>561</v>
      </c>
      <c r="C10" s="265">
        <v>59.3</v>
      </c>
      <c r="D10" s="240">
        <v>54.9</v>
      </c>
      <c r="E10" s="240">
        <v>53.4</v>
      </c>
      <c r="F10" s="240" t="s">
        <v>250</v>
      </c>
      <c r="G10" s="240" t="s">
        <v>250</v>
      </c>
      <c r="H10" s="240" t="s">
        <v>621</v>
      </c>
      <c r="I10" s="266">
        <v>66.7</v>
      </c>
      <c r="J10" s="240">
        <v>60.6</v>
      </c>
      <c r="K10" s="240" t="s">
        <v>250</v>
      </c>
      <c r="L10" s="240" t="s">
        <v>250</v>
      </c>
      <c r="M10" s="267" t="s">
        <v>621</v>
      </c>
      <c r="N10" s="266">
        <v>56.9</v>
      </c>
      <c r="O10" s="240">
        <v>52.7</v>
      </c>
      <c r="P10" s="240" t="s">
        <v>250</v>
      </c>
      <c r="Q10" s="267" t="s">
        <v>621</v>
      </c>
      <c r="R10" s="267" t="s">
        <v>91</v>
      </c>
      <c r="S10" s="236"/>
      <c r="T10" s="237"/>
      <c r="U10" s="238"/>
      <c r="V10" s="233"/>
      <c r="W10" s="233"/>
      <c r="X10" s="238"/>
      <c r="Y10" s="238"/>
    </row>
    <row r="11" spans="1:25" x14ac:dyDescent="0.4">
      <c r="A11" s="264" t="s">
        <v>562</v>
      </c>
      <c r="B11" s="239" t="s">
        <v>563</v>
      </c>
      <c r="C11" s="265">
        <v>58.2</v>
      </c>
      <c r="D11" s="240">
        <v>51.6</v>
      </c>
      <c r="E11" s="240">
        <v>47.5</v>
      </c>
      <c r="F11" s="240" t="s">
        <v>621</v>
      </c>
      <c r="G11" s="240" t="s">
        <v>622</v>
      </c>
      <c r="H11" s="240" t="s">
        <v>623</v>
      </c>
      <c r="I11" s="266">
        <v>57</v>
      </c>
      <c r="J11" s="240">
        <v>49.6</v>
      </c>
      <c r="K11" s="240" t="s">
        <v>623</v>
      </c>
      <c r="L11" s="240" t="s">
        <v>250</v>
      </c>
      <c r="M11" s="267" t="s">
        <v>623</v>
      </c>
      <c r="N11" s="266">
        <v>49.7</v>
      </c>
      <c r="O11" s="240">
        <v>49.5</v>
      </c>
      <c r="P11" s="240" t="s">
        <v>621</v>
      </c>
      <c r="Q11" s="267" t="s">
        <v>623</v>
      </c>
      <c r="R11" s="267" t="s">
        <v>91</v>
      </c>
      <c r="S11" s="236"/>
      <c r="T11" s="237"/>
      <c r="U11" s="238"/>
      <c r="V11" s="233"/>
      <c r="W11" s="233"/>
      <c r="X11" s="238"/>
      <c r="Y11" s="238"/>
    </row>
    <row r="12" spans="1:25" x14ac:dyDescent="0.4">
      <c r="A12" s="264" t="s">
        <v>564</v>
      </c>
      <c r="B12" s="239" t="s">
        <v>348</v>
      </c>
      <c r="C12" s="265">
        <v>56.1</v>
      </c>
      <c r="D12" s="240">
        <v>52.1</v>
      </c>
      <c r="E12" s="240">
        <v>47.9</v>
      </c>
      <c r="F12" s="240" t="s">
        <v>250</v>
      </c>
      <c r="G12" s="240" t="s">
        <v>622</v>
      </c>
      <c r="H12" s="240" t="s">
        <v>623</v>
      </c>
      <c r="I12" s="266">
        <v>51.5</v>
      </c>
      <c r="J12" s="240">
        <v>49</v>
      </c>
      <c r="K12" s="240" t="s">
        <v>250</v>
      </c>
      <c r="L12" s="240" t="s">
        <v>250</v>
      </c>
      <c r="M12" s="267" t="s">
        <v>624</v>
      </c>
      <c r="N12" s="266">
        <v>42.7</v>
      </c>
      <c r="O12" s="240">
        <v>47.4</v>
      </c>
      <c r="P12" s="240" t="s">
        <v>250</v>
      </c>
      <c r="Q12" s="267" t="s">
        <v>621</v>
      </c>
      <c r="R12" s="267" t="s">
        <v>8</v>
      </c>
      <c r="T12" s="241"/>
    </row>
    <row r="13" spans="1:25" x14ac:dyDescent="0.4">
      <c r="A13" s="264" t="s">
        <v>457</v>
      </c>
      <c r="B13" s="239" t="s">
        <v>565</v>
      </c>
      <c r="C13" s="265">
        <v>55.3</v>
      </c>
      <c r="D13" s="240">
        <v>52.9</v>
      </c>
      <c r="E13" s="240">
        <v>49.9</v>
      </c>
      <c r="F13" s="240" t="s">
        <v>624</v>
      </c>
      <c r="G13" s="240" t="s">
        <v>250</v>
      </c>
      <c r="H13" s="240" t="s">
        <v>621</v>
      </c>
      <c r="I13" s="266">
        <v>55.6</v>
      </c>
      <c r="J13" s="240">
        <v>53.9</v>
      </c>
      <c r="K13" s="240" t="s">
        <v>624</v>
      </c>
      <c r="L13" s="240" t="s">
        <v>250</v>
      </c>
      <c r="M13" s="267" t="s">
        <v>624</v>
      </c>
      <c r="N13" s="266">
        <v>43.3</v>
      </c>
      <c r="O13" s="240">
        <v>41.7</v>
      </c>
      <c r="P13" s="240" t="s">
        <v>624</v>
      </c>
      <c r="Q13" s="267" t="s">
        <v>621</v>
      </c>
      <c r="R13" s="263" t="s">
        <v>8</v>
      </c>
      <c r="S13" s="236"/>
      <c r="T13" s="237"/>
      <c r="U13" s="238"/>
      <c r="V13" s="233"/>
      <c r="W13" s="233"/>
      <c r="X13" s="238"/>
      <c r="Y13" s="238"/>
    </row>
    <row r="14" spans="1:25" x14ac:dyDescent="0.4">
      <c r="A14" s="264" t="s">
        <v>457</v>
      </c>
      <c r="B14" s="239" t="s">
        <v>566</v>
      </c>
      <c r="C14" s="265">
        <v>55.3</v>
      </c>
      <c r="D14" s="240">
        <v>52.9</v>
      </c>
      <c r="E14" s="240">
        <v>52.8</v>
      </c>
      <c r="F14" s="240" t="s">
        <v>624</v>
      </c>
      <c r="G14" s="240" t="s">
        <v>622</v>
      </c>
      <c r="H14" s="240" t="s">
        <v>623</v>
      </c>
      <c r="I14" s="266">
        <v>55.7</v>
      </c>
      <c r="J14" s="240">
        <v>51.7</v>
      </c>
      <c r="K14" s="240" t="s">
        <v>624</v>
      </c>
      <c r="L14" s="240" t="s">
        <v>250</v>
      </c>
      <c r="M14" s="267" t="s">
        <v>623</v>
      </c>
      <c r="N14" s="266">
        <v>41.9</v>
      </c>
      <c r="O14" s="240">
        <v>40.299999999999997</v>
      </c>
      <c r="P14" s="240" t="s">
        <v>624</v>
      </c>
      <c r="Q14" s="267" t="s">
        <v>624</v>
      </c>
      <c r="R14" s="263" t="s">
        <v>70</v>
      </c>
      <c r="S14" s="236"/>
      <c r="T14" s="237"/>
      <c r="U14" s="238"/>
      <c r="V14" s="233"/>
      <c r="W14" s="233"/>
      <c r="X14" s="238"/>
      <c r="Y14" s="238"/>
    </row>
    <row r="15" spans="1:25" x14ac:dyDescent="0.4">
      <c r="A15" s="264" t="s">
        <v>458</v>
      </c>
      <c r="B15" s="239" t="s">
        <v>567</v>
      </c>
      <c r="C15" s="265">
        <v>52.4</v>
      </c>
      <c r="D15" s="240">
        <v>48.7</v>
      </c>
      <c r="E15" s="240">
        <v>44.4</v>
      </c>
      <c r="F15" s="240" t="s">
        <v>624</v>
      </c>
      <c r="G15" s="240" t="s">
        <v>250</v>
      </c>
      <c r="H15" s="240" t="s">
        <v>623</v>
      </c>
      <c r="I15" s="266">
        <v>58.6</v>
      </c>
      <c r="J15" s="240">
        <v>53.4</v>
      </c>
      <c r="K15" s="240" t="s">
        <v>621</v>
      </c>
      <c r="L15" s="240" t="s">
        <v>624</v>
      </c>
      <c r="M15" s="267" t="s">
        <v>623</v>
      </c>
      <c r="N15" s="266">
        <v>44.7</v>
      </c>
      <c r="O15" s="240">
        <v>43.4</v>
      </c>
      <c r="P15" s="240" t="s">
        <v>621</v>
      </c>
      <c r="Q15" s="267" t="s">
        <v>621</v>
      </c>
      <c r="R15" s="267" t="s">
        <v>90</v>
      </c>
      <c r="S15" s="236"/>
      <c r="T15" s="237"/>
      <c r="U15" s="238"/>
      <c r="V15" s="233"/>
      <c r="W15" s="233"/>
      <c r="X15" s="238"/>
      <c r="Y15" s="238"/>
    </row>
    <row r="16" spans="1:25" s="118" customFormat="1" ht="11.95" customHeight="1" thickBot="1" x14ac:dyDescent="0.6">
      <c r="A16" s="268"/>
      <c r="B16" s="274" t="s">
        <v>10</v>
      </c>
      <c r="C16" s="339">
        <f>AVERAGE(C6:C15)</f>
        <v>58.69</v>
      </c>
      <c r="D16" s="275">
        <f>AVERAGE(D6:D15)</f>
        <v>52.14</v>
      </c>
      <c r="E16" s="275">
        <f>AVERAGE(E6:E15)</f>
        <v>49.149999999999991</v>
      </c>
      <c r="F16" s="275"/>
      <c r="G16" s="275"/>
      <c r="H16" s="275"/>
      <c r="I16" s="269">
        <f>AVERAGE(I6:I15)</f>
        <v>57.400000000000013</v>
      </c>
      <c r="J16" s="275">
        <f>AVERAGE(J6:J15)</f>
        <v>53.489999999999995</v>
      </c>
      <c r="K16" s="275"/>
      <c r="L16" s="275"/>
      <c r="M16" s="339"/>
      <c r="N16" s="269">
        <f>AVERAGE(N6:N15)</f>
        <v>46.489999999999995</v>
      </c>
      <c r="O16" s="275">
        <f>AVERAGE(O6:O15)</f>
        <v>46.3</v>
      </c>
      <c r="P16" s="275"/>
      <c r="Q16" s="339"/>
      <c r="R16" s="339"/>
      <c r="S16" s="383"/>
      <c r="T16" s="383"/>
      <c r="U16" s="384"/>
      <c r="V16" s="383"/>
    </row>
    <row r="17" spans="1:18" s="118" customFormat="1" ht="11.95" customHeight="1" x14ac:dyDescent="0.4">
      <c r="A17" s="242"/>
      <c r="B17" s="242"/>
      <c r="C17" s="223"/>
      <c r="D17" s="224"/>
      <c r="E17" s="224"/>
      <c r="F17" s="224"/>
      <c r="G17" s="224"/>
      <c r="H17" s="224"/>
      <c r="I17" s="224"/>
      <c r="J17" s="224"/>
      <c r="K17" s="224"/>
      <c r="L17" s="224"/>
      <c r="M17" s="224"/>
      <c r="N17" s="224"/>
      <c r="O17" s="224"/>
      <c r="P17" s="224"/>
      <c r="Q17" s="224"/>
    </row>
    <row r="18" spans="1:18" s="118" customFormat="1" ht="11.95" customHeight="1" x14ac:dyDescent="0.35">
      <c r="B18" s="225"/>
      <c r="D18" s="95"/>
    </row>
    <row r="19" spans="1:18" ht="11.95" customHeight="1" x14ac:dyDescent="0.4">
      <c r="A19" s="118"/>
      <c r="B19" s="225"/>
      <c r="C19" s="118"/>
      <c r="D19" s="95"/>
      <c r="E19" s="118"/>
      <c r="F19" s="118"/>
      <c r="G19" s="118"/>
      <c r="H19" s="118"/>
      <c r="I19" s="118"/>
      <c r="J19" s="118"/>
      <c r="K19" s="118"/>
      <c r="L19" s="118"/>
      <c r="M19" s="118"/>
      <c r="N19" s="118"/>
      <c r="O19" s="118"/>
      <c r="P19" s="118"/>
      <c r="Q19" s="118"/>
      <c r="R19" s="118"/>
    </row>
    <row r="20" spans="1:18" x14ac:dyDescent="0.4">
      <c r="A20" s="118"/>
      <c r="B20" s="225"/>
      <c r="C20" s="118"/>
      <c r="D20" s="95"/>
      <c r="E20" s="118"/>
      <c r="F20" s="118"/>
      <c r="G20" s="118"/>
      <c r="H20" s="118"/>
      <c r="R20" s="118"/>
    </row>
    <row r="21" spans="1:18" x14ac:dyDescent="0.4">
      <c r="A21" s="118"/>
      <c r="B21" s="118"/>
      <c r="C21" s="118"/>
      <c r="D21" s="118"/>
      <c r="E21" s="118"/>
      <c r="F21" s="118"/>
      <c r="G21" s="118"/>
      <c r="H21" s="118"/>
      <c r="I21" s="118"/>
      <c r="J21" s="118"/>
      <c r="K21" s="118"/>
      <c r="L21" s="118"/>
      <c r="M21" s="118"/>
      <c r="N21" s="118"/>
      <c r="O21" s="118"/>
      <c r="P21" s="118"/>
      <c r="Q21" s="118"/>
    </row>
    <row r="36" spans="1:1" ht="14.4" x14ac:dyDescent="0.55000000000000004">
      <c r="A36" s="141"/>
    </row>
    <row r="40" spans="1:1" ht="14.4" x14ac:dyDescent="0.55000000000000004">
      <c r="A40" s="141"/>
    </row>
  </sheetData>
  <mergeCells count="10">
    <mergeCell ref="A1:R1"/>
    <mergeCell ref="A2:C2"/>
    <mergeCell ref="D2:R2"/>
    <mergeCell ref="D3:H3"/>
    <mergeCell ref="I3:M3"/>
    <mergeCell ref="N3:Q3"/>
    <mergeCell ref="R3:R5"/>
    <mergeCell ref="D4:E4"/>
    <mergeCell ref="I4:J4"/>
    <mergeCell ref="N4:O4"/>
  </mergeCells>
  <conditionalFormatting sqref="A6:R15">
    <cfRule type="expression" dxfId="120" priority="1">
      <formula>MOD(ROW(),2)=0</formula>
    </cfRule>
  </conditionalFormatting>
  <pageMargins left="0.5" right="0.5" top="0.5" bottom="0.5" header="0.3" footer="0.3"/>
  <pageSetup scale="66"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EC88-5E40-4E74-B198-A14F73C1A680}">
  <sheetPr>
    <pageSetUpPr fitToPage="1"/>
  </sheetPr>
  <dimension ref="A1:W56"/>
  <sheetViews>
    <sheetView zoomScaleNormal="100" workbookViewId="0">
      <selection sqref="A1:Q1"/>
    </sheetView>
  </sheetViews>
  <sheetFormatPr defaultRowHeight="12.3" x14ac:dyDescent="0.4"/>
  <cols>
    <col min="1" max="1" width="9.83203125" style="142" customWidth="1"/>
    <col min="2" max="2" width="27.27734375" style="142" bestFit="1" customWidth="1"/>
    <col min="3" max="3" width="10.44140625" style="142" customWidth="1"/>
    <col min="4" max="4" width="13.44140625" style="142" bestFit="1" customWidth="1"/>
    <col min="5" max="7" width="10.83203125" style="142" customWidth="1"/>
    <col min="8" max="8" width="8.5546875" style="142" bestFit="1" customWidth="1"/>
    <col min="9" max="9" width="11.44140625" style="142" customWidth="1"/>
    <col min="10" max="10" width="10.5546875" style="142" bestFit="1" customWidth="1"/>
    <col min="11" max="16" width="9.83203125" style="142" customWidth="1"/>
    <col min="17" max="17" width="10.5546875" style="142" customWidth="1"/>
    <col min="18" max="18" width="7.44140625" style="142" customWidth="1"/>
    <col min="19" max="19" width="20.83203125" style="142" customWidth="1"/>
    <col min="20" max="23" width="5.5546875" style="142" customWidth="1"/>
    <col min="24" max="261" width="8.71875" style="142"/>
    <col min="262" max="262" width="5" style="142" customWidth="1"/>
    <col min="263" max="263" width="30.44140625" style="142" bestFit="1" customWidth="1"/>
    <col min="264" max="264" width="8.5546875" style="142" customWidth="1"/>
    <col min="265" max="265" width="3.1640625" style="142" customWidth="1"/>
    <col min="266" max="266" width="8.5546875" style="142" bestFit="1" customWidth="1"/>
    <col min="267" max="267" width="11.1640625" style="142" customWidth="1"/>
    <col min="268" max="268" width="10.1640625" style="142" customWidth="1"/>
    <col min="269" max="269" width="15.83203125" style="142" customWidth="1"/>
    <col min="270" max="270" width="9.44140625" style="142" customWidth="1"/>
    <col min="271" max="271" width="14.44140625" style="142" customWidth="1"/>
    <col min="272" max="272" width="8.83203125" style="142" customWidth="1"/>
    <col min="273" max="273" width="4.5546875" style="142" customWidth="1"/>
    <col min="274" max="274" width="7.44140625" style="142" customWidth="1"/>
    <col min="275" max="275" width="6.83203125" style="142" customWidth="1"/>
    <col min="276" max="279" width="5.5546875" style="142" customWidth="1"/>
    <col min="280" max="517" width="8.71875" style="142"/>
    <col min="518" max="518" width="5" style="142" customWidth="1"/>
    <col min="519" max="519" width="30.44140625" style="142" bestFit="1" customWidth="1"/>
    <col min="520" max="520" width="8.5546875" style="142" customWidth="1"/>
    <col min="521" max="521" width="3.1640625" style="142" customWidth="1"/>
    <col min="522" max="522" width="8.5546875" style="142" bestFit="1" customWidth="1"/>
    <col min="523" max="523" width="11.1640625" style="142" customWidth="1"/>
    <col min="524" max="524" width="10.1640625" style="142" customWidth="1"/>
    <col min="525" max="525" width="15.83203125" style="142" customWidth="1"/>
    <col min="526" max="526" width="9.44140625" style="142" customWidth="1"/>
    <col min="527" max="527" width="14.44140625" style="142" customWidth="1"/>
    <col min="528" max="528" width="8.83203125" style="142" customWidth="1"/>
    <col min="529" max="529" width="4.5546875" style="142" customWidth="1"/>
    <col min="530" max="530" width="7.44140625" style="142" customWidth="1"/>
    <col min="531" max="531" width="6.83203125" style="142" customWidth="1"/>
    <col min="532" max="535" width="5.5546875" style="142" customWidth="1"/>
    <col min="536" max="773" width="8.71875" style="142"/>
    <col min="774" max="774" width="5" style="142" customWidth="1"/>
    <col min="775" max="775" width="30.44140625" style="142" bestFit="1" customWidth="1"/>
    <col min="776" max="776" width="8.5546875" style="142" customWidth="1"/>
    <col min="777" max="777" width="3.1640625" style="142" customWidth="1"/>
    <col min="778" max="778" width="8.5546875" style="142" bestFit="1" customWidth="1"/>
    <col min="779" max="779" width="11.1640625" style="142" customWidth="1"/>
    <col min="780" max="780" width="10.1640625" style="142" customWidth="1"/>
    <col min="781" max="781" width="15.83203125" style="142" customWidth="1"/>
    <col min="782" max="782" width="9.44140625" style="142" customWidth="1"/>
    <col min="783" max="783" width="14.44140625" style="142" customWidth="1"/>
    <col min="784" max="784" width="8.83203125" style="142" customWidth="1"/>
    <col min="785" max="785" width="4.5546875" style="142" customWidth="1"/>
    <col min="786" max="786" width="7.44140625" style="142" customWidth="1"/>
    <col min="787" max="787" width="6.83203125" style="142" customWidth="1"/>
    <col min="788" max="791" width="5.5546875" style="142" customWidth="1"/>
    <col min="792" max="1029" width="8.71875" style="142"/>
    <col min="1030" max="1030" width="5" style="142" customWidth="1"/>
    <col min="1031" max="1031" width="30.44140625" style="142" bestFit="1" customWidth="1"/>
    <col min="1032" max="1032" width="8.5546875" style="142" customWidth="1"/>
    <col min="1033" max="1033" width="3.1640625" style="142" customWidth="1"/>
    <col min="1034" max="1034" width="8.5546875" style="142" bestFit="1" customWidth="1"/>
    <col min="1035" max="1035" width="11.1640625" style="142" customWidth="1"/>
    <col min="1036" max="1036" width="10.1640625" style="142" customWidth="1"/>
    <col min="1037" max="1037" width="15.83203125" style="142" customWidth="1"/>
    <col min="1038" max="1038" width="9.44140625" style="142" customWidth="1"/>
    <col min="1039" max="1039" width="14.44140625" style="142" customWidth="1"/>
    <col min="1040" max="1040" width="8.83203125" style="142" customWidth="1"/>
    <col min="1041" max="1041" width="4.5546875" style="142" customWidth="1"/>
    <col min="1042" max="1042" width="7.44140625" style="142" customWidth="1"/>
    <col min="1043" max="1043" width="6.83203125" style="142" customWidth="1"/>
    <col min="1044" max="1047" width="5.5546875" style="142" customWidth="1"/>
    <col min="1048" max="1285" width="8.71875" style="142"/>
    <col min="1286" max="1286" width="5" style="142" customWidth="1"/>
    <col min="1287" max="1287" width="30.44140625" style="142" bestFit="1" customWidth="1"/>
    <col min="1288" max="1288" width="8.5546875" style="142" customWidth="1"/>
    <col min="1289" max="1289" width="3.1640625" style="142" customWidth="1"/>
    <col min="1290" max="1290" width="8.5546875" style="142" bestFit="1" customWidth="1"/>
    <col min="1291" max="1291" width="11.1640625" style="142" customWidth="1"/>
    <col min="1292" max="1292" width="10.1640625" style="142" customWidth="1"/>
    <col min="1293" max="1293" width="15.83203125" style="142" customWidth="1"/>
    <col min="1294" max="1294" width="9.44140625" style="142" customWidth="1"/>
    <col min="1295" max="1295" width="14.44140625" style="142" customWidth="1"/>
    <col min="1296" max="1296" width="8.83203125" style="142" customWidth="1"/>
    <col min="1297" max="1297" width="4.5546875" style="142" customWidth="1"/>
    <col min="1298" max="1298" width="7.44140625" style="142" customWidth="1"/>
    <col min="1299" max="1299" width="6.83203125" style="142" customWidth="1"/>
    <col min="1300" max="1303" width="5.5546875" style="142" customWidth="1"/>
    <col min="1304" max="1541" width="8.71875" style="142"/>
    <col min="1542" max="1542" width="5" style="142" customWidth="1"/>
    <col min="1543" max="1543" width="30.44140625" style="142" bestFit="1" customWidth="1"/>
    <col min="1544" max="1544" width="8.5546875" style="142" customWidth="1"/>
    <col min="1545" max="1545" width="3.1640625" style="142" customWidth="1"/>
    <col min="1546" max="1546" width="8.5546875" style="142" bestFit="1" customWidth="1"/>
    <col min="1547" max="1547" width="11.1640625" style="142" customWidth="1"/>
    <col min="1548" max="1548" width="10.1640625" style="142" customWidth="1"/>
    <col min="1549" max="1549" width="15.83203125" style="142" customWidth="1"/>
    <col min="1550" max="1550" width="9.44140625" style="142" customWidth="1"/>
    <col min="1551" max="1551" width="14.44140625" style="142" customWidth="1"/>
    <col min="1552" max="1552" width="8.83203125" style="142" customWidth="1"/>
    <col min="1553" max="1553" width="4.5546875" style="142" customWidth="1"/>
    <col min="1554" max="1554" width="7.44140625" style="142" customWidth="1"/>
    <col min="1555" max="1555" width="6.83203125" style="142" customWidth="1"/>
    <col min="1556" max="1559" width="5.5546875" style="142" customWidth="1"/>
    <col min="1560" max="1797" width="8.71875" style="142"/>
    <col min="1798" max="1798" width="5" style="142" customWidth="1"/>
    <col min="1799" max="1799" width="30.44140625" style="142" bestFit="1" customWidth="1"/>
    <col min="1800" max="1800" width="8.5546875" style="142" customWidth="1"/>
    <col min="1801" max="1801" width="3.1640625" style="142" customWidth="1"/>
    <col min="1802" max="1802" width="8.5546875" style="142" bestFit="1" customWidth="1"/>
    <col min="1803" max="1803" width="11.1640625" style="142" customWidth="1"/>
    <col min="1804" max="1804" width="10.1640625" style="142" customWidth="1"/>
    <col min="1805" max="1805" width="15.83203125" style="142" customWidth="1"/>
    <col min="1806" max="1806" width="9.44140625" style="142" customWidth="1"/>
    <col min="1807" max="1807" width="14.44140625" style="142" customWidth="1"/>
    <col min="1808" max="1808" width="8.83203125" style="142" customWidth="1"/>
    <col min="1809" max="1809" width="4.5546875" style="142" customWidth="1"/>
    <col min="1810" max="1810" width="7.44140625" style="142" customWidth="1"/>
    <col min="1811" max="1811" width="6.83203125" style="142" customWidth="1"/>
    <col min="1812" max="1815" width="5.5546875" style="142" customWidth="1"/>
    <col min="1816" max="2053" width="8.71875" style="142"/>
    <col min="2054" max="2054" width="5" style="142" customWidth="1"/>
    <col min="2055" max="2055" width="30.44140625" style="142" bestFit="1" customWidth="1"/>
    <col min="2056" max="2056" width="8.5546875" style="142" customWidth="1"/>
    <col min="2057" max="2057" width="3.1640625" style="142" customWidth="1"/>
    <col min="2058" max="2058" width="8.5546875" style="142" bestFit="1" customWidth="1"/>
    <col min="2059" max="2059" width="11.1640625" style="142" customWidth="1"/>
    <col min="2060" max="2060" width="10.1640625" style="142" customWidth="1"/>
    <col min="2061" max="2061" width="15.83203125" style="142" customWidth="1"/>
    <col min="2062" max="2062" width="9.44140625" style="142" customWidth="1"/>
    <col min="2063" max="2063" width="14.44140625" style="142" customWidth="1"/>
    <col min="2064" max="2064" width="8.83203125" style="142" customWidth="1"/>
    <col min="2065" max="2065" width="4.5546875" style="142" customWidth="1"/>
    <col min="2066" max="2066" width="7.44140625" style="142" customWidth="1"/>
    <col min="2067" max="2067" width="6.83203125" style="142" customWidth="1"/>
    <col min="2068" max="2071" width="5.5546875" style="142" customWidth="1"/>
    <col min="2072" max="2309" width="8.71875" style="142"/>
    <col min="2310" max="2310" width="5" style="142" customWidth="1"/>
    <col min="2311" max="2311" width="30.44140625" style="142" bestFit="1" customWidth="1"/>
    <col min="2312" max="2312" width="8.5546875" style="142" customWidth="1"/>
    <col min="2313" max="2313" width="3.1640625" style="142" customWidth="1"/>
    <col min="2314" max="2314" width="8.5546875" style="142" bestFit="1" customWidth="1"/>
    <col min="2315" max="2315" width="11.1640625" style="142" customWidth="1"/>
    <col min="2316" max="2316" width="10.1640625" style="142" customWidth="1"/>
    <col min="2317" max="2317" width="15.83203125" style="142" customWidth="1"/>
    <col min="2318" max="2318" width="9.44140625" style="142" customWidth="1"/>
    <col min="2319" max="2319" width="14.44140625" style="142" customWidth="1"/>
    <col min="2320" max="2320" width="8.83203125" style="142" customWidth="1"/>
    <col min="2321" max="2321" width="4.5546875" style="142" customWidth="1"/>
    <col min="2322" max="2322" width="7.44140625" style="142" customWidth="1"/>
    <col min="2323" max="2323" width="6.83203125" style="142" customWidth="1"/>
    <col min="2324" max="2327" width="5.5546875" style="142" customWidth="1"/>
    <col min="2328" max="2565" width="8.71875" style="142"/>
    <col min="2566" max="2566" width="5" style="142" customWidth="1"/>
    <col min="2567" max="2567" width="30.44140625" style="142" bestFit="1" customWidth="1"/>
    <col min="2568" max="2568" width="8.5546875" style="142" customWidth="1"/>
    <col min="2569" max="2569" width="3.1640625" style="142" customWidth="1"/>
    <col min="2570" max="2570" width="8.5546875" style="142" bestFit="1" customWidth="1"/>
    <col min="2571" max="2571" width="11.1640625" style="142" customWidth="1"/>
    <col min="2572" max="2572" width="10.1640625" style="142" customWidth="1"/>
    <col min="2573" max="2573" width="15.83203125" style="142" customWidth="1"/>
    <col min="2574" max="2574" width="9.44140625" style="142" customWidth="1"/>
    <col min="2575" max="2575" width="14.44140625" style="142" customWidth="1"/>
    <col min="2576" max="2576" width="8.83203125" style="142" customWidth="1"/>
    <col min="2577" max="2577" width="4.5546875" style="142" customWidth="1"/>
    <col min="2578" max="2578" width="7.44140625" style="142" customWidth="1"/>
    <col min="2579" max="2579" width="6.83203125" style="142" customWidth="1"/>
    <col min="2580" max="2583" width="5.5546875" style="142" customWidth="1"/>
    <col min="2584" max="2821" width="8.71875" style="142"/>
    <col min="2822" max="2822" width="5" style="142" customWidth="1"/>
    <col min="2823" max="2823" width="30.44140625" style="142" bestFit="1" customWidth="1"/>
    <col min="2824" max="2824" width="8.5546875" style="142" customWidth="1"/>
    <col min="2825" max="2825" width="3.1640625" style="142" customWidth="1"/>
    <col min="2826" max="2826" width="8.5546875" style="142" bestFit="1" customWidth="1"/>
    <col min="2827" max="2827" width="11.1640625" style="142" customWidth="1"/>
    <col min="2828" max="2828" width="10.1640625" style="142" customWidth="1"/>
    <col min="2829" max="2829" width="15.83203125" style="142" customWidth="1"/>
    <col min="2830" max="2830" width="9.44140625" style="142" customWidth="1"/>
    <col min="2831" max="2831" width="14.44140625" style="142" customWidth="1"/>
    <col min="2832" max="2832" width="8.83203125" style="142" customWidth="1"/>
    <col min="2833" max="2833" width="4.5546875" style="142" customWidth="1"/>
    <col min="2834" max="2834" width="7.44140625" style="142" customWidth="1"/>
    <col min="2835" max="2835" width="6.83203125" style="142" customWidth="1"/>
    <col min="2836" max="2839" width="5.5546875" style="142" customWidth="1"/>
    <col min="2840" max="3077" width="8.71875" style="142"/>
    <col min="3078" max="3078" width="5" style="142" customWidth="1"/>
    <col min="3079" max="3079" width="30.44140625" style="142" bestFit="1" customWidth="1"/>
    <col min="3080" max="3080" width="8.5546875" style="142" customWidth="1"/>
    <col min="3081" max="3081" width="3.1640625" style="142" customWidth="1"/>
    <col min="3082" max="3082" width="8.5546875" style="142" bestFit="1" customWidth="1"/>
    <col min="3083" max="3083" width="11.1640625" style="142" customWidth="1"/>
    <col min="3084" max="3084" width="10.1640625" style="142" customWidth="1"/>
    <col min="3085" max="3085" width="15.83203125" style="142" customWidth="1"/>
    <col min="3086" max="3086" width="9.44140625" style="142" customWidth="1"/>
    <col min="3087" max="3087" width="14.44140625" style="142" customWidth="1"/>
    <col min="3088" max="3088" width="8.83203125" style="142" customWidth="1"/>
    <col min="3089" max="3089" width="4.5546875" style="142" customWidth="1"/>
    <col min="3090" max="3090" width="7.44140625" style="142" customWidth="1"/>
    <col min="3091" max="3091" width="6.83203125" style="142" customWidth="1"/>
    <col min="3092" max="3095" width="5.5546875" style="142" customWidth="1"/>
    <col min="3096" max="3333" width="8.71875" style="142"/>
    <col min="3334" max="3334" width="5" style="142" customWidth="1"/>
    <col min="3335" max="3335" width="30.44140625" style="142" bestFit="1" customWidth="1"/>
    <col min="3336" max="3336" width="8.5546875" style="142" customWidth="1"/>
    <col min="3337" max="3337" width="3.1640625" style="142" customWidth="1"/>
    <col min="3338" max="3338" width="8.5546875" style="142" bestFit="1" customWidth="1"/>
    <col min="3339" max="3339" width="11.1640625" style="142" customWidth="1"/>
    <col min="3340" max="3340" width="10.1640625" style="142" customWidth="1"/>
    <col min="3341" max="3341" width="15.83203125" style="142" customWidth="1"/>
    <col min="3342" max="3342" width="9.44140625" style="142" customWidth="1"/>
    <col min="3343" max="3343" width="14.44140625" style="142" customWidth="1"/>
    <col min="3344" max="3344" width="8.83203125" style="142" customWidth="1"/>
    <col min="3345" max="3345" width="4.5546875" style="142" customWidth="1"/>
    <col min="3346" max="3346" width="7.44140625" style="142" customWidth="1"/>
    <col min="3347" max="3347" width="6.83203125" style="142" customWidth="1"/>
    <col min="3348" max="3351" width="5.5546875" style="142" customWidth="1"/>
    <col min="3352" max="3589" width="8.71875" style="142"/>
    <col min="3590" max="3590" width="5" style="142" customWidth="1"/>
    <col min="3591" max="3591" width="30.44140625" style="142" bestFit="1" customWidth="1"/>
    <col min="3592" max="3592" width="8.5546875" style="142" customWidth="1"/>
    <col min="3593" max="3593" width="3.1640625" style="142" customWidth="1"/>
    <col min="3594" max="3594" width="8.5546875" style="142" bestFit="1" customWidth="1"/>
    <col min="3595" max="3595" width="11.1640625" style="142" customWidth="1"/>
    <col min="3596" max="3596" width="10.1640625" style="142" customWidth="1"/>
    <col min="3597" max="3597" width="15.83203125" style="142" customWidth="1"/>
    <col min="3598" max="3598" width="9.44140625" style="142" customWidth="1"/>
    <col min="3599" max="3599" width="14.44140625" style="142" customWidth="1"/>
    <col min="3600" max="3600" width="8.83203125" style="142" customWidth="1"/>
    <col min="3601" max="3601" width="4.5546875" style="142" customWidth="1"/>
    <col min="3602" max="3602" width="7.44140625" style="142" customWidth="1"/>
    <col min="3603" max="3603" width="6.83203125" style="142" customWidth="1"/>
    <col min="3604" max="3607" width="5.5546875" style="142" customWidth="1"/>
    <col min="3608" max="3845" width="8.71875" style="142"/>
    <col min="3846" max="3846" width="5" style="142" customWidth="1"/>
    <col min="3847" max="3847" width="30.44140625" style="142" bestFit="1" customWidth="1"/>
    <col min="3848" max="3848" width="8.5546875" style="142" customWidth="1"/>
    <col min="3849" max="3849" width="3.1640625" style="142" customWidth="1"/>
    <col min="3850" max="3850" width="8.5546875" style="142" bestFit="1" customWidth="1"/>
    <col min="3851" max="3851" width="11.1640625" style="142" customWidth="1"/>
    <col min="3852" max="3852" width="10.1640625" style="142" customWidth="1"/>
    <col min="3853" max="3853" width="15.83203125" style="142" customWidth="1"/>
    <col min="3854" max="3854" width="9.44140625" style="142" customWidth="1"/>
    <col min="3855" max="3855" width="14.44140625" style="142" customWidth="1"/>
    <col min="3856" max="3856" width="8.83203125" style="142" customWidth="1"/>
    <col min="3857" max="3857" width="4.5546875" style="142" customWidth="1"/>
    <col min="3858" max="3858" width="7.44140625" style="142" customWidth="1"/>
    <col min="3859" max="3859" width="6.83203125" style="142" customWidth="1"/>
    <col min="3860" max="3863" width="5.5546875" style="142" customWidth="1"/>
    <col min="3864" max="4101" width="8.71875" style="142"/>
    <col min="4102" max="4102" width="5" style="142" customWidth="1"/>
    <col min="4103" max="4103" width="30.44140625" style="142" bestFit="1" customWidth="1"/>
    <col min="4104" max="4104" width="8.5546875" style="142" customWidth="1"/>
    <col min="4105" max="4105" width="3.1640625" style="142" customWidth="1"/>
    <col min="4106" max="4106" width="8.5546875" style="142" bestFit="1" customWidth="1"/>
    <col min="4107" max="4107" width="11.1640625" style="142" customWidth="1"/>
    <col min="4108" max="4108" width="10.1640625" style="142" customWidth="1"/>
    <col min="4109" max="4109" width="15.83203125" style="142" customWidth="1"/>
    <col min="4110" max="4110" width="9.44140625" style="142" customWidth="1"/>
    <col min="4111" max="4111" width="14.44140625" style="142" customWidth="1"/>
    <col min="4112" max="4112" width="8.83203125" style="142" customWidth="1"/>
    <col min="4113" max="4113" width="4.5546875" style="142" customWidth="1"/>
    <col min="4114" max="4114" width="7.44140625" style="142" customWidth="1"/>
    <col min="4115" max="4115" width="6.83203125" style="142" customWidth="1"/>
    <col min="4116" max="4119" width="5.5546875" style="142" customWidth="1"/>
    <col min="4120" max="4357" width="8.71875" style="142"/>
    <col min="4358" max="4358" width="5" style="142" customWidth="1"/>
    <col min="4359" max="4359" width="30.44140625" style="142" bestFit="1" customWidth="1"/>
    <col min="4360" max="4360" width="8.5546875" style="142" customWidth="1"/>
    <col min="4361" max="4361" width="3.1640625" style="142" customWidth="1"/>
    <col min="4362" max="4362" width="8.5546875" style="142" bestFit="1" customWidth="1"/>
    <col min="4363" max="4363" width="11.1640625" style="142" customWidth="1"/>
    <col min="4364" max="4364" width="10.1640625" style="142" customWidth="1"/>
    <col min="4365" max="4365" width="15.83203125" style="142" customWidth="1"/>
    <col min="4366" max="4366" width="9.44140625" style="142" customWidth="1"/>
    <col min="4367" max="4367" width="14.44140625" style="142" customWidth="1"/>
    <col min="4368" max="4368" width="8.83203125" style="142" customWidth="1"/>
    <col min="4369" max="4369" width="4.5546875" style="142" customWidth="1"/>
    <col min="4370" max="4370" width="7.44140625" style="142" customWidth="1"/>
    <col min="4371" max="4371" width="6.83203125" style="142" customWidth="1"/>
    <col min="4372" max="4375" width="5.5546875" style="142" customWidth="1"/>
    <col min="4376" max="4613" width="8.71875" style="142"/>
    <col min="4614" max="4614" width="5" style="142" customWidth="1"/>
    <col min="4615" max="4615" width="30.44140625" style="142" bestFit="1" customWidth="1"/>
    <col min="4616" max="4616" width="8.5546875" style="142" customWidth="1"/>
    <col min="4617" max="4617" width="3.1640625" style="142" customWidth="1"/>
    <col min="4618" max="4618" width="8.5546875" style="142" bestFit="1" customWidth="1"/>
    <col min="4619" max="4619" width="11.1640625" style="142" customWidth="1"/>
    <col min="4620" max="4620" width="10.1640625" style="142" customWidth="1"/>
    <col min="4621" max="4621" width="15.83203125" style="142" customWidth="1"/>
    <col min="4622" max="4622" width="9.44140625" style="142" customWidth="1"/>
    <col min="4623" max="4623" width="14.44140625" style="142" customWidth="1"/>
    <col min="4624" max="4624" width="8.83203125" style="142" customWidth="1"/>
    <col min="4625" max="4625" width="4.5546875" style="142" customWidth="1"/>
    <col min="4626" max="4626" width="7.44140625" style="142" customWidth="1"/>
    <col min="4627" max="4627" width="6.83203125" style="142" customWidth="1"/>
    <col min="4628" max="4631" width="5.5546875" style="142" customWidth="1"/>
    <col min="4632" max="4869" width="8.71875" style="142"/>
    <col min="4870" max="4870" width="5" style="142" customWidth="1"/>
    <col min="4871" max="4871" width="30.44140625" style="142" bestFit="1" customWidth="1"/>
    <col min="4872" max="4872" width="8.5546875" style="142" customWidth="1"/>
    <col min="4873" max="4873" width="3.1640625" style="142" customWidth="1"/>
    <col min="4874" max="4874" width="8.5546875" style="142" bestFit="1" customWidth="1"/>
    <col min="4875" max="4875" width="11.1640625" style="142" customWidth="1"/>
    <col min="4876" max="4876" width="10.1640625" style="142" customWidth="1"/>
    <col min="4877" max="4877" width="15.83203125" style="142" customWidth="1"/>
    <col min="4878" max="4878" width="9.44140625" style="142" customWidth="1"/>
    <col min="4879" max="4879" width="14.44140625" style="142" customWidth="1"/>
    <col min="4880" max="4880" width="8.83203125" style="142" customWidth="1"/>
    <col min="4881" max="4881" width="4.5546875" style="142" customWidth="1"/>
    <col min="4882" max="4882" width="7.44140625" style="142" customWidth="1"/>
    <col min="4883" max="4883" width="6.83203125" style="142" customWidth="1"/>
    <col min="4884" max="4887" width="5.5546875" style="142" customWidth="1"/>
    <col min="4888" max="5125" width="8.71875" style="142"/>
    <col min="5126" max="5126" width="5" style="142" customWidth="1"/>
    <col min="5127" max="5127" width="30.44140625" style="142" bestFit="1" customWidth="1"/>
    <col min="5128" max="5128" width="8.5546875" style="142" customWidth="1"/>
    <col min="5129" max="5129" width="3.1640625" style="142" customWidth="1"/>
    <col min="5130" max="5130" width="8.5546875" style="142" bestFit="1" customWidth="1"/>
    <col min="5131" max="5131" width="11.1640625" style="142" customWidth="1"/>
    <col min="5132" max="5132" width="10.1640625" style="142" customWidth="1"/>
    <col min="5133" max="5133" width="15.83203125" style="142" customWidth="1"/>
    <col min="5134" max="5134" width="9.44140625" style="142" customWidth="1"/>
    <col min="5135" max="5135" width="14.44140625" style="142" customWidth="1"/>
    <col min="5136" max="5136" width="8.83203125" style="142" customWidth="1"/>
    <col min="5137" max="5137" width="4.5546875" style="142" customWidth="1"/>
    <col min="5138" max="5138" width="7.44140625" style="142" customWidth="1"/>
    <col min="5139" max="5139" width="6.83203125" style="142" customWidth="1"/>
    <col min="5140" max="5143" width="5.5546875" style="142" customWidth="1"/>
    <col min="5144" max="5381" width="8.71875" style="142"/>
    <col min="5382" max="5382" width="5" style="142" customWidth="1"/>
    <col min="5383" max="5383" width="30.44140625" style="142" bestFit="1" customWidth="1"/>
    <col min="5384" max="5384" width="8.5546875" style="142" customWidth="1"/>
    <col min="5385" max="5385" width="3.1640625" style="142" customWidth="1"/>
    <col min="5386" max="5386" width="8.5546875" style="142" bestFit="1" customWidth="1"/>
    <col min="5387" max="5387" width="11.1640625" style="142" customWidth="1"/>
    <col min="5388" max="5388" width="10.1640625" style="142" customWidth="1"/>
    <col min="5389" max="5389" width="15.83203125" style="142" customWidth="1"/>
    <col min="5390" max="5390" width="9.44140625" style="142" customWidth="1"/>
    <col min="5391" max="5391" width="14.44140625" style="142" customWidth="1"/>
    <col min="5392" max="5392" width="8.83203125" style="142" customWidth="1"/>
    <col min="5393" max="5393" width="4.5546875" style="142" customWidth="1"/>
    <col min="5394" max="5394" width="7.44140625" style="142" customWidth="1"/>
    <col min="5395" max="5395" width="6.83203125" style="142" customWidth="1"/>
    <col min="5396" max="5399" width="5.5546875" style="142" customWidth="1"/>
    <col min="5400" max="5637" width="8.71875" style="142"/>
    <col min="5638" max="5638" width="5" style="142" customWidth="1"/>
    <col min="5639" max="5639" width="30.44140625" style="142" bestFit="1" customWidth="1"/>
    <col min="5640" max="5640" width="8.5546875" style="142" customWidth="1"/>
    <col min="5641" max="5641" width="3.1640625" style="142" customWidth="1"/>
    <col min="5642" max="5642" width="8.5546875" style="142" bestFit="1" customWidth="1"/>
    <col min="5643" max="5643" width="11.1640625" style="142" customWidth="1"/>
    <col min="5644" max="5644" width="10.1640625" style="142" customWidth="1"/>
    <col min="5645" max="5645" width="15.83203125" style="142" customWidth="1"/>
    <col min="5646" max="5646" width="9.44140625" style="142" customWidth="1"/>
    <col min="5647" max="5647" width="14.44140625" style="142" customWidth="1"/>
    <col min="5648" max="5648" width="8.83203125" style="142" customWidth="1"/>
    <col min="5649" max="5649" width="4.5546875" style="142" customWidth="1"/>
    <col min="5650" max="5650" width="7.44140625" style="142" customWidth="1"/>
    <col min="5651" max="5651" width="6.83203125" style="142" customWidth="1"/>
    <col min="5652" max="5655" width="5.5546875" style="142" customWidth="1"/>
    <col min="5656" max="5893" width="8.71875" style="142"/>
    <col min="5894" max="5894" width="5" style="142" customWidth="1"/>
    <col min="5895" max="5895" width="30.44140625" style="142" bestFit="1" customWidth="1"/>
    <col min="5896" max="5896" width="8.5546875" style="142" customWidth="1"/>
    <col min="5897" max="5897" width="3.1640625" style="142" customWidth="1"/>
    <col min="5898" max="5898" width="8.5546875" style="142" bestFit="1" customWidth="1"/>
    <col min="5899" max="5899" width="11.1640625" style="142" customWidth="1"/>
    <col min="5900" max="5900" width="10.1640625" style="142" customWidth="1"/>
    <col min="5901" max="5901" width="15.83203125" style="142" customWidth="1"/>
    <col min="5902" max="5902" width="9.44140625" style="142" customWidth="1"/>
    <col min="5903" max="5903" width="14.44140625" style="142" customWidth="1"/>
    <col min="5904" max="5904" width="8.83203125" style="142" customWidth="1"/>
    <col min="5905" max="5905" width="4.5546875" style="142" customWidth="1"/>
    <col min="5906" max="5906" width="7.44140625" style="142" customWidth="1"/>
    <col min="5907" max="5907" width="6.83203125" style="142" customWidth="1"/>
    <col min="5908" max="5911" width="5.5546875" style="142" customWidth="1"/>
    <col min="5912" max="6149" width="8.71875" style="142"/>
    <col min="6150" max="6150" width="5" style="142" customWidth="1"/>
    <col min="6151" max="6151" width="30.44140625" style="142" bestFit="1" customWidth="1"/>
    <col min="6152" max="6152" width="8.5546875" style="142" customWidth="1"/>
    <col min="6153" max="6153" width="3.1640625" style="142" customWidth="1"/>
    <col min="6154" max="6154" width="8.5546875" style="142" bestFit="1" customWidth="1"/>
    <col min="6155" max="6155" width="11.1640625" style="142" customWidth="1"/>
    <col min="6156" max="6156" width="10.1640625" style="142" customWidth="1"/>
    <col min="6157" max="6157" width="15.83203125" style="142" customWidth="1"/>
    <col min="6158" max="6158" width="9.44140625" style="142" customWidth="1"/>
    <col min="6159" max="6159" width="14.44140625" style="142" customWidth="1"/>
    <col min="6160" max="6160" width="8.83203125" style="142" customWidth="1"/>
    <col min="6161" max="6161" width="4.5546875" style="142" customWidth="1"/>
    <col min="6162" max="6162" width="7.44140625" style="142" customWidth="1"/>
    <col min="6163" max="6163" width="6.83203125" style="142" customWidth="1"/>
    <col min="6164" max="6167" width="5.5546875" style="142" customWidth="1"/>
    <col min="6168" max="6405" width="8.71875" style="142"/>
    <col min="6406" max="6406" width="5" style="142" customWidth="1"/>
    <col min="6407" max="6407" width="30.44140625" style="142" bestFit="1" customWidth="1"/>
    <col min="6408" max="6408" width="8.5546875" style="142" customWidth="1"/>
    <col min="6409" max="6409" width="3.1640625" style="142" customWidth="1"/>
    <col min="6410" max="6410" width="8.5546875" style="142" bestFit="1" customWidth="1"/>
    <col min="6411" max="6411" width="11.1640625" style="142" customWidth="1"/>
    <col min="6412" max="6412" width="10.1640625" style="142" customWidth="1"/>
    <col min="6413" max="6413" width="15.83203125" style="142" customWidth="1"/>
    <col min="6414" max="6414" width="9.44140625" style="142" customWidth="1"/>
    <col min="6415" max="6415" width="14.44140625" style="142" customWidth="1"/>
    <col min="6416" max="6416" width="8.83203125" style="142" customWidth="1"/>
    <col min="6417" max="6417" width="4.5546875" style="142" customWidth="1"/>
    <col min="6418" max="6418" width="7.44140625" style="142" customWidth="1"/>
    <col min="6419" max="6419" width="6.83203125" style="142" customWidth="1"/>
    <col min="6420" max="6423" width="5.5546875" style="142" customWidth="1"/>
    <col min="6424" max="6661" width="8.71875" style="142"/>
    <col min="6662" max="6662" width="5" style="142" customWidth="1"/>
    <col min="6663" max="6663" width="30.44140625" style="142" bestFit="1" customWidth="1"/>
    <col min="6664" max="6664" width="8.5546875" style="142" customWidth="1"/>
    <col min="6665" max="6665" width="3.1640625" style="142" customWidth="1"/>
    <col min="6666" max="6666" width="8.5546875" style="142" bestFit="1" customWidth="1"/>
    <col min="6667" max="6667" width="11.1640625" style="142" customWidth="1"/>
    <col min="6668" max="6668" width="10.1640625" style="142" customWidth="1"/>
    <col min="6669" max="6669" width="15.83203125" style="142" customWidth="1"/>
    <col min="6670" max="6670" width="9.44140625" style="142" customWidth="1"/>
    <col min="6671" max="6671" width="14.44140625" style="142" customWidth="1"/>
    <col min="6672" max="6672" width="8.83203125" style="142" customWidth="1"/>
    <col min="6673" max="6673" width="4.5546875" style="142" customWidth="1"/>
    <col min="6674" max="6674" width="7.44140625" style="142" customWidth="1"/>
    <col min="6675" max="6675" width="6.83203125" style="142" customWidth="1"/>
    <col min="6676" max="6679" width="5.5546875" style="142" customWidth="1"/>
    <col min="6680" max="6917" width="8.71875" style="142"/>
    <col min="6918" max="6918" width="5" style="142" customWidth="1"/>
    <col min="6919" max="6919" width="30.44140625" style="142" bestFit="1" customWidth="1"/>
    <col min="6920" max="6920" width="8.5546875" style="142" customWidth="1"/>
    <col min="6921" max="6921" width="3.1640625" style="142" customWidth="1"/>
    <col min="6922" max="6922" width="8.5546875" style="142" bestFit="1" customWidth="1"/>
    <col min="6923" max="6923" width="11.1640625" style="142" customWidth="1"/>
    <col min="6924" max="6924" width="10.1640625" style="142" customWidth="1"/>
    <col min="6925" max="6925" width="15.83203125" style="142" customWidth="1"/>
    <col min="6926" max="6926" width="9.44140625" style="142" customWidth="1"/>
    <col min="6927" max="6927" width="14.44140625" style="142" customWidth="1"/>
    <col min="6928" max="6928" width="8.83203125" style="142" customWidth="1"/>
    <col min="6929" max="6929" width="4.5546875" style="142" customWidth="1"/>
    <col min="6930" max="6930" width="7.44140625" style="142" customWidth="1"/>
    <col min="6931" max="6931" width="6.83203125" style="142" customWidth="1"/>
    <col min="6932" max="6935" width="5.5546875" style="142" customWidth="1"/>
    <col min="6936" max="7173" width="8.71875" style="142"/>
    <col min="7174" max="7174" width="5" style="142" customWidth="1"/>
    <col min="7175" max="7175" width="30.44140625" style="142" bestFit="1" customWidth="1"/>
    <col min="7176" max="7176" width="8.5546875" style="142" customWidth="1"/>
    <col min="7177" max="7177" width="3.1640625" style="142" customWidth="1"/>
    <col min="7178" max="7178" width="8.5546875" style="142" bestFit="1" customWidth="1"/>
    <col min="7179" max="7179" width="11.1640625" style="142" customWidth="1"/>
    <col min="7180" max="7180" width="10.1640625" style="142" customWidth="1"/>
    <col min="7181" max="7181" width="15.83203125" style="142" customWidth="1"/>
    <col min="7182" max="7182" width="9.44140625" style="142" customWidth="1"/>
    <col min="7183" max="7183" width="14.44140625" style="142" customWidth="1"/>
    <col min="7184" max="7184" width="8.83203125" style="142" customWidth="1"/>
    <col min="7185" max="7185" width="4.5546875" style="142" customWidth="1"/>
    <col min="7186" max="7186" width="7.44140625" style="142" customWidth="1"/>
    <col min="7187" max="7187" width="6.83203125" style="142" customWidth="1"/>
    <col min="7188" max="7191" width="5.5546875" style="142" customWidth="1"/>
    <col min="7192" max="7429" width="8.71875" style="142"/>
    <col min="7430" max="7430" width="5" style="142" customWidth="1"/>
    <col min="7431" max="7431" width="30.44140625" style="142" bestFit="1" customWidth="1"/>
    <col min="7432" max="7432" width="8.5546875" style="142" customWidth="1"/>
    <col min="7433" max="7433" width="3.1640625" style="142" customWidth="1"/>
    <col min="7434" max="7434" width="8.5546875" style="142" bestFit="1" customWidth="1"/>
    <col min="7435" max="7435" width="11.1640625" style="142" customWidth="1"/>
    <col min="7436" max="7436" width="10.1640625" style="142" customWidth="1"/>
    <col min="7437" max="7437" width="15.83203125" style="142" customWidth="1"/>
    <col min="7438" max="7438" width="9.44140625" style="142" customWidth="1"/>
    <col min="7439" max="7439" width="14.44140625" style="142" customWidth="1"/>
    <col min="7440" max="7440" width="8.83203125" style="142" customWidth="1"/>
    <col min="7441" max="7441" width="4.5546875" style="142" customWidth="1"/>
    <col min="7442" max="7442" width="7.44140625" style="142" customWidth="1"/>
    <col min="7443" max="7443" width="6.83203125" style="142" customWidth="1"/>
    <col min="7444" max="7447" width="5.5546875" style="142" customWidth="1"/>
    <col min="7448" max="7685" width="8.71875" style="142"/>
    <col min="7686" max="7686" width="5" style="142" customWidth="1"/>
    <col min="7687" max="7687" width="30.44140625" style="142" bestFit="1" customWidth="1"/>
    <col min="7688" max="7688" width="8.5546875" style="142" customWidth="1"/>
    <col min="7689" max="7689" width="3.1640625" style="142" customWidth="1"/>
    <col min="7690" max="7690" width="8.5546875" style="142" bestFit="1" customWidth="1"/>
    <col min="7691" max="7691" width="11.1640625" style="142" customWidth="1"/>
    <col min="7692" max="7692" width="10.1640625" style="142" customWidth="1"/>
    <col min="7693" max="7693" width="15.83203125" style="142" customWidth="1"/>
    <col min="7694" max="7694" width="9.44140625" style="142" customWidth="1"/>
    <col min="7695" max="7695" width="14.44140625" style="142" customWidth="1"/>
    <col min="7696" max="7696" width="8.83203125" style="142" customWidth="1"/>
    <col min="7697" max="7697" width="4.5546875" style="142" customWidth="1"/>
    <col min="7698" max="7698" width="7.44140625" style="142" customWidth="1"/>
    <col min="7699" max="7699" width="6.83203125" style="142" customWidth="1"/>
    <col min="7700" max="7703" width="5.5546875" style="142" customWidth="1"/>
    <col min="7704" max="7941" width="8.71875" style="142"/>
    <col min="7942" max="7942" width="5" style="142" customWidth="1"/>
    <col min="7943" max="7943" width="30.44140625" style="142" bestFit="1" customWidth="1"/>
    <col min="7944" max="7944" width="8.5546875" style="142" customWidth="1"/>
    <col min="7945" max="7945" width="3.1640625" style="142" customWidth="1"/>
    <col min="7946" max="7946" width="8.5546875" style="142" bestFit="1" customWidth="1"/>
    <col min="7947" max="7947" width="11.1640625" style="142" customWidth="1"/>
    <col min="7948" max="7948" width="10.1640625" style="142" customWidth="1"/>
    <col min="7949" max="7949" width="15.83203125" style="142" customWidth="1"/>
    <col min="7950" max="7950" width="9.44140625" style="142" customWidth="1"/>
    <col min="7951" max="7951" width="14.44140625" style="142" customWidth="1"/>
    <col min="7952" max="7952" width="8.83203125" style="142" customWidth="1"/>
    <col min="7953" max="7953" width="4.5546875" style="142" customWidth="1"/>
    <col min="7954" max="7954" width="7.44140625" style="142" customWidth="1"/>
    <col min="7955" max="7955" width="6.83203125" style="142" customWidth="1"/>
    <col min="7956" max="7959" width="5.5546875" style="142" customWidth="1"/>
    <col min="7960" max="8197" width="8.71875" style="142"/>
    <col min="8198" max="8198" width="5" style="142" customWidth="1"/>
    <col min="8199" max="8199" width="30.44140625" style="142" bestFit="1" customWidth="1"/>
    <col min="8200" max="8200" width="8.5546875" style="142" customWidth="1"/>
    <col min="8201" max="8201" width="3.1640625" style="142" customWidth="1"/>
    <col min="8202" max="8202" width="8.5546875" style="142" bestFit="1" customWidth="1"/>
    <col min="8203" max="8203" width="11.1640625" style="142" customWidth="1"/>
    <col min="8204" max="8204" width="10.1640625" style="142" customWidth="1"/>
    <col min="8205" max="8205" width="15.83203125" style="142" customWidth="1"/>
    <col min="8206" max="8206" width="9.44140625" style="142" customWidth="1"/>
    <col min="8207" max="8207" width="14.44140625" style="142" customWidth="1"/>
    <col min="8208" max="8208" width="8.83203125" style="142" customWidth="1"/>
    <col min="8209" max="8209" width="4.5546875" style="142" customWidth="1"/>
    <col min="8210" max="8210" width="7.44140625" style="142" customWidth="1"/>
    <col min="8211" max="8211" width="6.83203125" style="142" customWidth="1"/>
    <col min="8212" max="8215" width="5.5546875" style="142" customWidth="1"/>
    <col min="8216" max="8453" width="8.71875" style="142"/>
    <col min="8454" max="8454" width="5" style="142" customWidth="1"/>
    <col min="8455" max="8455" width="30.44140625" style="142" bestFit="1" customWidth="1"/>
    <col min="8456" max="8456" width="8.5546875" style="142" customWidth="1"/>
    <col min="8457" max="8457" width="3.1640625" style="142" customWidth="1"/>
    <col min="8458" max="8458" width="8.5546875" style="142" bestFit="1" customWidth="1"/>
    <col min="8459" max="8459" width="11.1640625" style="142" customWidth="1"/>
    <col min="8460" max="8460" width="10.1640625" style="142" customWidth="1"/>
    <col min="8461" max="8461" width="15.83203125" style="142" customWidth="1"/>
    <col min="8462" max="8462" width="9.44140625" style="142" customWidth="1"/>
    <col min="8463" max="8463" width="14.44140625" style="142" customWidth="1"/>
    <col min="8464" max="8464" width="8.83203125" style="142" customWidth="1"/>
    <col min="8465" max="8465" width="4.5546875" style="142" customWidth="1"/>
    <col min="8466" max="8466" width="7.44140625" style="142" customWidth="1"/>
    <col min="8467" max="8467" width="6.83203125" style="142" customWidth="1"/>
    <col min="8468" max="8471" width="5.5546875" style="142" customWidth="1"/>
    <col min="8472" max="8709" width="8.71875" style="142"/>
    <col min="8710" max="8710" width="5" style="142" customWidth="1"/>
    <col min="8711" max="8711" width="30.44140625" style="142" bestFit="1" customWidth="1"/>
    <col min="8712" max="8712" width="8.5546875" style="142" customWidth="1"/>
    <col min="8713" max="8713" width="3.1640625" style="142" customWidth="1"/>
    <col min="8714" max="8714" width="8.5546875" style="142" bestFit="1" customWidth="1"/>
    <col min="8715" max="8715" width="11.1640625" style="142" customWidth="1"/>
    <col min="8716" max="8716" width="10.1640625" style="142" customWidth="1"/>
    <col min="8717" max="8717" width="15.83203125" style="142" customWidth="1"/>
    <col min="8718" max="8718" width="9.44140625" style="142" customWidth="1"/>
    <col min="8719" max="8719" width="14.44140625" style="142" customWidth="1"/>
    <col min="8720" max="8720" width="8.83203125" style="142" customWidth="1"/>
    <col min="8721" max="8721" width="4.5546875" style="142" customWidth="1"/>
    <col min="8722" max="8722" width="7.44140625" style="142" customWidth="1"/>
    <col min="8723" max="8723" width="6.83203125" style="142" customWidth="1"/>
    <col min="8724" max="8727" width="5.5546875" style="142" customWidth="1"/>
    <col min="8728" max="8965" width="8.71875" style="142"/>
    <col min="8966" max="8966" width="5" style="142" customWidth="1"/>
    <col min="8967" max="8967" width="30.44140625" style="142" bestFit="1" customWidth="1"/>
    <col min="8968" max="8968" width="8.5546875" style="142" customWidth="1"/>
    <col min="8969" max="8969" width="3.1640625" style="142" customWidth="1"/>
    <col min="8970" max="8970" width="8.5546875" style="142" bestFit="1" customWidth="1"/>
    <col min="8971" max="8971" width="11.1640625" style="142" customWidth="1"/>
    <col min="8972" max="8972" width="10.1640625" style="142" customWidth="1"/>
    <col min="8973" max="8973" width="15.83203125" style="142" customWidth="1"/>
    <col min="8974" max="8974" width="9.44140625" style="142" customWidth="1"/>
    <col min="8975" max="8975" width="14.44140625" style="142" customWidth="1"/>
    <col min="8976" max="8976" width="8.83203125" style="142" customWidth="1"/>
    <col min="8977" max="8977" width="4.5546875" style="142" customWidth="1"/>
    <col min="8978" max="8978" width="7.44140625" style="142" customWidth="1"/>
    <col min="8979" max="8979" width="6.83203125" style="142" customWidth="1"/>
    <col min="8980" max="8983" width="5.5546875" style="142" customWidth="1"/>
    <col min="8984" max="9221" width="8.71875" style="142"/>
    <col min="9222" max="9222" width="5" style="142" customWidth="1"/>
    <col min="9223" max="9223" width="30.44140625" style="142" bestFit="1" customWidth="1"/>
    <col min="9224" max="9224" width="8.5546875" style="142" customWidth="1"/>
    <col min="9225" max="9225" width="3.1640625" style="142" customWidth="1"/>
    <col min="9226" max="9226" width="8.5546875" style="142" bestFit="1" customWidth="1"/>
    <col min="9227" max="9227" width="11.1640625" style="142" customWidth="1"/>
    <col min="9228" max="9228" width="10.1640625" style="142" customWidth="1"/>
    <col min="9229" max="9229" width="15.83203125" style="142" customWidth="1"/>
    <col min="9230" max="9230" width="9.44140625" style="142" customWidth="1"/>
    <col min="9231" max="9231" width="14.44140625" style="142" customWidth="1"/>
    <col min="9232" max="9232" width="8.83203125" style="142" customWidth="1"/>
    <col min="9233" max="9233" width="4.5546875" style="142" customWidth="1"/>
    <col min="9234" max="9234" width="7.44140625" style="142" customWidth="1"/>
    <col min="9235" max="9235" width="6.83203125" style="142" customWidth="1"/>
    <col min="9236" max="9239" width="5.5546875" style="142" customWidth="1"/>
    <col min="9240" max="9477" width="8.71875" style="142"/>
    <col min="9478" max="9478" width="5" style="142" customWidth="1"/>
    <col min="9479" max="9479" width="30.44140625" style="142" bestFit="1" customWidth="1"/>
    <col min="9480" max="9480" width="8.5546875" style="142" customWidth="1"/>
    <col min="9481" max="9481" width="3.1640625" style="142" customWidth="1"/>
    <col min="9482" max="9482" width="8.5546875" style="142" bestFit="1" customWidth="1"/>
    <col min="9483" max="9483" width="11.1640625" style="142" customWidth="1"/>
    <col min="9484" max="9484" width="10.1640625" style="142" customWidth="1"/>
    <col min="9485" max="9485" width="15.83203125" style="142" customWidth="1"/>
    <col min="9486" max="9486" width="9.44140625" style="142" customWidth="1"/>
    <col min="9487" max="9487" width="14.44140625" style="142" customWidth="1"/>
    <col min="9488" max="9488" width="8.83203125" style="142" customWidth="1"/>
    <col min="9489" max="9489" width="4.5546875" style="142" customWidth="1"/>
    <col min="9490" max="9490" width="7.44140625" style="142" customWidth="1"/>
    <col min="9491" max="9491" width="6.83203125" style="142" customWidth="1"/>
    <col min="9492" max="9495" width="5.5546875" style="142" customWidth="1"/>
    <col min="9496" max="9733" width="8.71875" style="142"/>
    <col min="9734" max="9734" width="5" style="142" customWidth="1"/>
    <col min="9735" max="9735" width="30.44140625" style="142" bestFit="1" customWidth="1"/>
    <col min="9736" max="9736" width="8.5546875" style="142" customWidth="1"/>
    <col min="9737" max="9737" width="3.1640625" style="142" customWidth="1"/>
    <col min="9738" max="9738" width="8.5546875" style="142" bestFit="1" customWidth="1"/>
    <col min="9739" max="9739" width="11.1640625" style="142" customWidth="1"/>
    <col min="9740" max="9740" width="10.1640625" style="142" customWidth="1"/>
    <col min="9741" max="9741" width="15.83203125" style="142" customWidth="1"/>
    <col min="9742" max="9742" width="9.44140625" style="142" customWidth="1"/>
    <col min="9743" max="9743" width="14.44140625" style="142" customWidth="1"/>
    <col min="9744" max="9744" width="8.83203125" style="142" customWidth="1"/>
    <col min="9745" max="9745" width="4.5546875" style="142" customWidth="1"/>
    <col min="9746" max="9746" width="7.44140625" style="142" customWidth="1"/>
    <col min="9747" max="9747" width="6.83203125" style="142" customWidth="1"/>
    <col min="9748" max="9751" width="5.5546875" style="142" customWidth="1"/>
    <col min="9752" max="9989" width="8.71875" style="142"/>
    <col min="9990" max="9990" width="5" style="142" customWidth="1"/>
    <col min="9991" max="9991" width="30.44140625" style="142" bestFit="1" customWidth="1"/>
    <col min="9992" max="9992" width="8.5546875" style="142" customWidth="1"/>
    <col min="9993" max="9993" width="3.1640625" style="142" customWidth="1"/>
    <col min="9994" max="9994" width="8.5546875" style="142" bestFit="1" customWidth="1"/>
    <col min="9995" max="9995" width="11.1640625" style="142" customWidth="1"/>
    <col min="9996" max="9996" width="10.1640625" style="142" customWidth="1"/>
    <col min="9997" max="9997" width="15.83203125" style="142" customWidth="1"/>
    <col min="9998" max="9998" width="9.44140625" style="142" customWidth="1"/>
    <col min="9999" max="9999" width="14.44140625" style="142" customWidth="1"/>
    <col min="10000" max="10000" width="8.83203125" style="142" customWidth="1"/>
    <col min="10001" max="10001" width="4.5546875" style="142" customWidth="1"/>
    <col min="10002" max="10002" width="7.44140625" style="142" customWidth="1"/>
    <col min="10003" max="10003" width="6.83203125" style="142" customWidth="1"/>
    <col min="10004" max="10007" width="5.5546875" style="142" customWidth="1"/>
    <col min="10008" max="10245" width="8.71875" style="142"/>
    <col min="10246" max="10246" width="5" style="142" customWidth="1"/>
    <col min="10247" max="10247" width="30.44140625" style="142" bestFit="1" customWidth="1"/>
    <col min="10248" max="10248" width="8.5546875" style="142" customWidth="1"/>
    <col min="10249" max="10249" width="3.1640625" style="142" customWidth="1"/>
    <col min="10250" max="10250" width="8.5546875" style="142" bestFit="1" customWidth="1"/>
    <col min="10251" max="10251" width="11.1640625" style="142" customWidth="1"/>
    <col min="10252" max="10252" width="10.1640625" style="142" customWidth="1"/>
    <col min="10253" max="10253" width="15.83203125" style="142" customWidth="1"/>
    <col min="10254" max="10254" width="9.44140625" style="142" customWidth="1"/>
    <col min="10255" max="10255" width="14.44140625" style="142" customWidth="1"/>
    <col min="10256" max="10256" width="8.83203125" style="142" customWidth="1"/>
    <col min="10257" max="10257" width="4.5546875" style="142" customWidth="1"/>
    <col min="10258" max="10258" width="7.44140625" style="142" customWidth="1"/>
    <col min="10259" max="10259" width="6.83203125" style="142" customWidth="1"/>
    <col min="10260" max="10263" width="5.5546875" style="142" customWidth="1"/>
    <col min="10264" max="10501" width="8.71875" style="142"/>
    <col min="10502" max="10502" width="5" style="142" customWidth="1"/>
    <col min="10503" max="10503" width="30.44140625" style="142" bestFit="1" customWidth="1"/>
    <col min="10504" max="10504" width="8.5546875" style="142" customWidth="1"/>
    <col min="10505" max="10505" width="3.1640625" style="142" customWidth="1"/>
    <col min="10506" max="10506" width="8.5546875" style="142" bestFit="1" customWidth="1"/>
    <col min="10507" max="10507" width="11.1640625" style="142" customWidth="1"/>
    <col min="10508" max="10508" width="10.1640625" style="142" customWidth="1"/>
    <col min="10509" max="10509" width="15.83203125" style="142" customWidth="1"/>
    <col min="10510" max="10510" width="9.44140625" style="142" customWidth="1"/>
    <col min="10511" max="10511" width="14.44140625" style="142" customWidth="1"/>
    <col min="10512" max="10512" width="8.83203125" style="142" customWidth="1"/>
    <col min="10513" max="10513" width="4.5546875" style="142" customWidth="1"/>
    <col min="10514" max="10514" width="7.44140625" style="142" customWidth="1"/>
    <col min="10515" max="10515" width="6.83203125" style="142" customWidth="1"/>
    <col min="10516" max="10519" width="5.5546875" style="142" customWidth="1"/>
    <col min="10520" max="10757" width="8.71875" style="142"/>
    <col min="10758" max="10758" width="5" style="142" customWidth="1"/>
    <col min="10759" max="10759" width="30.44140625" style="142" bestFit="1" customWidth="1"/>
    <col min="10760" max="10760" width="8.5546875" style="142" customWidth="1"/>
    <col min="10761" max="10761" width="3.1640625" style="142" customWidth="1"/>
    <col min="10762" max="10762" width="8.5546875" style="142" bestFit="1" customWidth="1"/>
    <col min="10763" max="10763" width="11.1640625" style="142" customWidth="1"/>
    <col min="10764" max="10764" width="10.1640625" style="142" customWidth="1"/>
    <col min="10765" max="10765" width="15.83203125" style="142" customWidth="1"/>
    <col min="10766" max="10766" width="9.44140625" style="142" customWidth="1"/>
    <col min="10767" max="10767" width="14.44140625" style="142" customWidth="1"/>
    <col min="10768" max="10768" width="8.83203125" style="142" customWidth="1"/>
    <col min="10769" max="10769" width="4.5546875" style="142" customWidth="1"/>
    <col min="10770" max="10770" width="7.44140625" style="142" customWidth="1"/>
    <col min="10771" max="10771" width="6.83203125" style="142" customWidth="1"/>
    <col min="10772" max="10775" width="5.5546875" style="142" customWidth="1"/>
    <col min="10776" max="11013" width="8.71875" style="142"/>
    <col min="11014" max="11014" width="5" style="142" customWidth="1"/>
    <col min="11015" max="11015" width="30.44140625" style="142" bestFit="1" customWidth="1"/>
    <col min="11016" max="11016" width="8.5546875" style="142" customWidth="1"/>
    <col min="11017" max="11017" width="3.1640625" style="142" customWidth="1"/>
    <col min="11018" max="11018" width="8.5546875" style="142" bestFit="1" customWidth="1"/>
    <col min="11019" max="11019" width="11.1640625" style="142" customWidth="1"/>
    <col min="11020" max="11020" width="10.1640625" style="142" customWidth="1"/>
    <col min="11021" max="11021" width="15.83203125" style="142" customWidth="1"/>
    <col min="11022" max="11022" width="9.44140625" style="142" customWidth="1"/>
    <col min="11023" max="11023" width="14.44140625" style="142" customWidth="1"/>
    <col min="11024" max="11024" width="8.83203125" style="142" customWidth="1"/>
    <col min="11025" max="11025" width="4.5546875" style="142" customWidth="1"/>
    <col min="11026" max="11026" width="7.44140625" style="142" customWidth="1"/>
    <col min="11027" max="11027" width="6.83203125" style="142" customWidth="1"/>
    <col min="11028" max="11031" width="5.5546875" style="142" customWidth="1"/>
    <col min="11032" max="11269" width="8.71875" style="142"/>
    <col min="11270" max="11270" width="5" style="142" customWidth="1"/>
    <col min="11271" max="11271" width="30.44140625" style="142" bestFit="1" customWidth="1"/>
    <col min="11272" max="11272" width="8.5546875" style="142" customWidth="1"/>
    <col min="11273" max="11273" width="3.1640625" style="142" customWidth="1"/>
    <col min="11274" max="11274" width="8.5546875" style="142" bestFit="1" customWidth="1"/>
    <col min="11275" max="11275" width="11.1640625" style="142" customWidth="1"/>
    <col min="11276" max="11276" width="10.1640625" style="142" customWidth="1"/>
    <col min="11277" max="11277" width="15.83203125" style="142" customWidth="1"/>
    <col min="11278" max="11278" width="9.44140625" style="142" customWidth="1"/>
    <col min="11279" max="11279" width="14.44140625" style="142" customWidth="1"/>
    <col min="11280" max="11280" width="8.83203125" style="142" customWidth="1"/>
    <col min="11281" max="11281" width="4.5546875" style="142" customWidth="1"/>
    <col min="11282" max="11282" width="7.44140625" style="142" customWidth="1"/>
    <col min="11283" max="11283" width="6.83203125" style="142" customWidth="1"/>
    <col min="11284" max="11287" width="5.5546875" style="142" customWidth="1"/>
    <col min="11288" max="11525" width="8.71875" style="142"/>
    <col min="11526" max="11526" width="5" style="142" customWidth="1"/>
    <col min="11527" max="11527" width="30.44140625" style="142" bestFit="1" customWidth="1"/>
    <col min="11528" max="11528" width="8.5546875" style="142" customWidth="1"/>
    <col min="11529" max="11529" width="3.1640625" style="142" customWidth="1"/>
    <col min="11530" max="11530" width="8.5546875" style="142" bestFit="1" customWidth="1"/>
    <col min="11531" max="11531" width="11.1640625" style="142" customWidth="1"/>
    <col min="11532" max="11532" width="10.1640625" style="142" customWidth="1"/>
    <col min="11533" max="11533" width="15.83203125" style="142" customWidth="1"/>
    <col min="11534" max="11534" width="9.44140625" style="142" customWidth="1"/>
    <col min="11535" max="11535" width="14.44140625" style="142" customWidth="1"/>
    <col min="11536" max="11536" width="8.83203125" style="142" customWidth="1"/>
    <col min="11537" max="11537" width="4.5546875" style="142" customWidth="1"/>
    <col min="11538" max="11538" width="7.44140625" style="142" customWidth="1"/>
    <col min="11539" max="11539" width="6.83203125" style="142" customWidth="1"/>
    <col min="11540" max="11543" width="5.5546875" style="142" customWidth="1"/>
    <col min="11544" max="11781" width="8.71875" style="142"/>
    <col min="11782" max="11782" width="5" style="142" customWidth="1"/>
    <col min="11783" max="11783" width="30.44140625" style="142" bestFit="1" customWidth="1"/>
    <col min="11784" max="11784" width="8.5546875" style="142" customWidth="1"/>
    <col min="11785" max="11785" width="3.1640625" style="142" customWidth="1"/>
    <col min="11786" max="11786" width="8.5546875" style="142" bestFit="1" customWidth="1"/>
    <col min="11787" max="11787" width="11.1640625" style="142" customWidth="1"/>
    <col min="11788" max="11788" width="10.1640625" style="142" customWidth="1"/>
    <col min="11789" max="11789" width="15.83203125" style="142" customWidth="1"/>
    <col min="11790" max="11790" width="9.44140625" style="142" customWidth="1"/>
    <col min="11791" max="11791" width="14.44140625" style="142" customWidth="1"/>
    <col min="11792" max="11792" width="8.83203125" style="142" customWidth="1"/>
    <col min="11793" max="11793" width="4.5546875" style="142" customWidth="1"/>
    <col min="11794" max="11794" width="7.44140625" style="142" customWidth="1"/>
    <col min="11795" max="11795" width="6.83203125" style="142" customWidth="1"/>
    <col min="11796" max="11799" width="5.5546875" style="142" customWidth="1"/>
    <col min="11800" max="12037" width="8.71875" style="142"/>
    <col min="12038" max="12038" width="5" style="142" customWidth="1"/>
    <col min="12039" max="12039" width="30.44140625" style="142" bestFit="1" customWidth="1"/>
    <col min="12040" max="12040" width="8.5546875" style="142" customWidth="1"/>
    <col min="12041" max="12041" width="3.1640625" style="142" customWidth="1"/>
    <col min="12042" max="12042" width="8.5546875" style="142" bestFit="1" customWidth="1"/>
    <col min="12043" max="12043" width="11.1640625" style="142" customWidth="1"/>
    <col min="12044" max="12044" width="10.1640625" style="142" customWidth="1"/>
    <col min="12045" max="12045" width="15.83203125" style="142" customWidth="1"/>
    <col min="12046" max="12046" width="9.44140625" style="142" customWidth="1"/>
    <col min="12047" max="12047" width="14.44140625" style="142" customWidth="1"/>
    <col min="12048" max="12048" width="8.83203125" style="142" customWidth="1"/>
    <col min="12049" max="12049" width="4.5546875" style="142" customWidth="1"/>
    <col min="12050" max="12050" width="7.44140625" style="142" customWidth="1"/>
    <col min="12051" max="12051" width="6.83203125" style="142" customWidth="1"/>
    <col min="12052" max="12055" width="5.5546875" style="142" customWidth="1"/>
    <col min="12056" max="12293" width="8.71875" style="142"/>
    <col min="12294" max="12294" width="5" style="142" customWidth="1"/>
    <col min="12295" max="12295" width="30.44140625" style="142" bestFit="1" customWidth="1"/>
    <col min="12296" max="12296" width="8.5546875" style="142" customWidth="1"/>
    <col min="12297" max="12297" width="3.1640625" style="142" customWidth="1"/>
    <col min="12298" max="12298" width="8.5546875" style="142" bestFit="1" customWidth="1"/>
    <col min="12299" max="12299" width="11.1640625" style="142" customWidth="1"/>
    <col min="12300" max="12300" width="10.1640625" style="142" customWidth="1"/>
    <col min="12301" max="12301" width="15.83203125" style="142" customWidth="1"/>
    <col min="12302" max="12302" width="9.44140625" style="142" customWidth="1"/>
    <col min="12303" max="12303" width="14.44140625" style="142" customWidth="1"/>
    <col min="12304" max="12304" width="8.83203125" style="142" customWidth="1"/>
    <col min="12305" max="12305" width="4.5546875" style="142" customWidth="1"/>
    <col min="12306" max="12306" width="7.44140625" style="142" customWidth="1"/>
    <col min="12307" max="12307" width="6.83203125" style="142" customWidth="1"/>
    <col min="12308" max="12311" width="5.5546875" style="142" customWidth="1"/>
    <col min="12312" max="12549" width="8.71875" style="142"/>
    <col min="12550" max="12550" width="5" style="142" customWidth="1"/>
    <col min="12551" max="12551" width="30.44140625" style="142" bestFit="1" customWidth="1"/>
    <col min="12552" max="12552" width="8.5546875" style="142" customWidth="1"/>
    <col min="12553" max="12553" width="3.1640625" style="142" customWidth="1"/>
    <col min="12554" max="12554" width="8.5546875" style="142" bestFit="1" customWidth="1"/>
    <col min="12555" max="12555" width="11.1640625" style="142" customWidth="1"/>
    <col min="12556" max="12556" width="10.1640625" style="142" customWidth="1"/>
    <col min="12557" max="12557" width="15.83203125" style="142" customWidth="1"/>
    <col min="12558" max="12558" width="9.44140625" style="142" customWidth="1"/>
    <col min="12559" max="12559" width="14.44140625" style="142" customWidth="1"/>
    <col min="12560" max="12560" width="8.83203125" style="142" customWidth="1"/>
    <col min="12561" max="12561" width="4.5546875" style="142" customWidth="1"/>
    <col min="12562" max="12562" width="7.44140625" style="142" customWidth="1"/>
    <col min="12563" max="12563" width="6.83203125" style="142" customWidth="1"/>
    <col min="12564" max="12567" width="5.5546875" style="142" customWidth="1"/>
    <col min="12568" max="12805" width="8.71875" style="142"/>
    <col min="12806" max="12806" width="5" style="142" customWidth="1"/>
    <col min="12807" max="12807" width="30.44140625" style="142" bestFit="1" customWidth="1"/>
    <col min="12808" max="12808" width="8.5546875" style="142" customWidth="1"/>
    <col min="12809" max="12809" width="3.1640625" style="142" customWidth="1"/>
    <col min="12810" max="12810" width="8.5546875" style="142" bestFit="1" customWidth="1"/>
    <col min="12811" max="12811" width="11.1640625" style="142" customWidth="1"/>
    <col min="12812" max="12812" width="10.1640625" style="142" customWidth="1"/>
    <col min="12813" max="12813" width="15.83203125" style="142" customWidth="1"/>
    <col min="12814" max="12814" width="9.44140625" style="142" customWidth="1"/>
    <col min="12815" max="12815" width="14.44140625" style="142" customWidth="1"/>
    <col min="12816" max="12816" width="8.83203125" style="142" customWidth="1"/>
    <col min="12817" max="12817" width="4.5546875" style="142" customWidth="1"/>
    <col min="12818" max="12818" width="7.44140625" style="142" customWidth="1"/>
    <col min="12819" max="12819" width="6.83203125" style="142" customWidth="1"/>
    <col min="12820" max="12823" width="5.5546875" style="142" customWidth="1"/>
    <col min="12824" max="13061" width="8.71875" style="142"/>
    <col min="13062" max="13062" width="5" style="142" customWidth="1"/>
    <col min="13063" max="13063" width="30.44140625" style="142" bestFit="1" customWidth="1"/>
    <col min="13064" max="13064" width="8.5546875" style="142" customWidth="1"/>
    <col min="13065" max="13065" width="3.1640625" style="142" customWidth="1"/>
    <col min="13066" max="13066" width="8.5546875" style="142" bestFit="1" customWidth="1"/>
    <col min="13067" max="13067" width="11.1640625" style="142" customWidth="1"/>
    <col min="13068" max="13068" width="10.1640625" style="142" customWidth="1"/>
    <col min="13069" max="13069" width="15.83203125" style="142" customWidth="1"/>
    <col min="13070" max="13070" width="9.44140625" style="142" customWidth="1"/>
    <col min="13071" max="13071" width="14.44140625" style="142" customWidth="1"/>
    <col min="13072" max="13072" width="8.83203125" style="142" customWidth="1"/>
    <col min="13073" max="13073" width="4.5546875" style="142" customWidth="1"/>
    <col min="13074" max="13074" width="7.44140625" style="142" customWidth="1"/>
    <col min="13075" max="13075" width="6.83203125" style="142" customWidth="1"/>
    <col min="13076" max="13079" width="5.5546875" style="142" customWidth="1"/>
    <col min="13080" max="13317" width="8.71875" style="142"/>
    <col min="13318" max="13318" width="5" style="142" customWidth="1"/>
    <col min="13319" max="13319" width="30.44140625" style="142" bestFit="1" customWidth="1"/>
    <col min="13320" max="13320" width="8.5546875" style="142" customWidth="1"/>
    <col min="13321" max="13321" width="3.1640625" style="142" customWidth="1"/>
    <col min="13322" max="13322" width="8.5546875" style="142" bestFit="1" customWidth="1"/>
    <col min="13323" max="13323" width="11.1640625" style="142" customWidth="1"/>
    <col min="13324" max="13324" width="10.1640625" style="142" customWidth="1"/>
    <col min="13325" max="13325" width="15.83203125" style="142" customWidth="1"/>
    <col min="13326" max="13326" width="9.44140625" style="142" customWidth="1"/>
    <col min="13327" max="13327" width="14.44140625" style="142" customWidth="1"/>
    <col min="13328" max="13328" width="8.83203125" style="142" customWidth="1"/>
    <col min="13329" max="13329" width="4.5546875" style="142" customWidth="1"/>
    <col min="13330" max="13330" width="7.44140625" style="142" customWidth="1"/>
    <col min="13331" max="13331" width="6.83203125" style="142" customWidth="1"/>
    <col min="13332" max="13335" width="5.5546875" style="142" customWidth="1"/>
    <col min="13336" max="13573" width="8.71875" style="142"/>
    <col min="13574" max="13574" width="5" style="142" customWidth="1"/>
    <col min="13575" max="13575" width="30.44140625" style="142" bestFit="1" customWidth="1"/>
    <col min="13576" max="13576" width="8.5546875" style="142" customWidth="1"/>
    <col min="13577" max="13577" width="3.1640625" style="142" customWidth="1"/>
    <col min="13578" max="13578" width="8.5546875" style="142" bestFit="1" customWidth="1"/>
    <col min="13579" max="13579" width="11.1640625" style="142" customWidth="1"/>
    <col min="13580" max="13580" width="10.1640625" style="142" customWidth="1"/>
    <col min="13581" max="13581" width="15.83203125" style="142" customWidth="1"/>
    <col min="13582" max="13582" width="9.44140625" style="142" customWidth="1"/>
    <col min="13583" max="13583" width="14.44140625" style="142" customWidth="1"/>
    <col min="13584" max="13584" width="8.83203125" style="142" customWidth="1"/>
    <col min="13585" max="13585" width="4.5546875" style="142" customWidth="1"/>
    <col min="13586" max="13586" width="7.44140625" style="142" customWidth="1"/>
    <col min="13587" max="13587" width="6.83203125" style="142" customWidth="1"/>
    <col min="13588" max="13591" width="5.5546875" style="142" customWidth="1"/>
    <col min="13592" max="13829" width="8.71875" style="142"/>
    <col min="13830" max="13830" width="5" style="142" customWidth="1"/>
    <col min="13831" max="13831" width="30.44140625" style="142" bestFit="1" customWidth="1"/>
    <col min="13832" max="13832" width="8.5546875" style="142" customWidth="1"/>
    <col min="13833" max="13833" width="3.1640625" style="142" customWidth="1"/>
    <col min="13834" max="13834" width="8.5546875" style="142" bestFit="1" customWidth="1"/>
    <col min="13835" max="13835" width="11.1640625" style="142" customWidth="1"/>
    <col min="13836" max="13836" width="10.1640625" style="142" customWidth="1"/>
    <col min="13837" max="13837" width="15.83203125" style="142" customWidth="1"/>
    <col min="13838" max="13838" width="9.44140625" style="142" customWidth="1"/>
    <col min="13839" max="13839" width="14.44140625" style="142" customWidth="1"/>
    <col min="13840" max="13840" width="8.83203125" style="142" customWidth="1"/>
    <col min="13841" max="13841" width="4.5546875" style="142" customWidth="1"/>
    <col min="13842" max="13842" width="7.44140625" style="142" customWidth="1"/>
    <col min="13843" max="13843" width="6.83203125" style="142" customWidth="1"/>
    <col min="13844" max="13847" width="5.5546875" style="142" customWidth="1"/>
    <col min="13848" max="14085" width="8.71875" style="142"/>
    <col min="14086" max="14086" width="5" style="142" customWidth="1"/>
    <col min="14087" max="14087" width="30.44140625" style="142" bestFit="1" customWidth="1"/>
    <col min="14088" max="14088" width="8.5546875" style="142" customWidth="1"/>
    <col min="14089" max="14089" width="3.1640625" style="142" customWidth="1"/>
    <col min="14090" max="14090" width="8.5546875" style="142" bestFit="1" customWidth="1"/>
    <col min="14091" max="14091" width="11.1640625" style="142" customWidth="1"/>
    <col min="14092" max="14092" width="10.1640625" style="142" customWidth="1"/>
    <col min="14093" max="14093" width="15.83203125" style="142" customWidth="1"/>
    <col min="14094" max="14094" width="9.44140625" style="142" customWidth="1"/>
    <col min="14095" max="14095" width="14.44140625" style="142" customWidth="1"/>
    <col min="14096" max="14096" width="8.83203125" style="142" customWidth="1"/>
    <col min="14097" max="14097" width="4.5546875" style="142" customWidth="1"/>
    <col min="14098" max="14098" width="7.44140625" style="142" customWidth="1"/>
    <col min="14099" max="14099" width="6.83203125" style="142" customWidth="1"/>
    <col min="14100" max="14103" width="5.5546875" style="142" customWidth="1"/>
    <col min="14104" max="14341" width="8.71875" style="142"/>
    <col min="14342" max="14342" width="5" style="142" customWidth="1"/>
    <col min="14343" max="14343" width="30.44140625" style="142" bestFit="1" customWidth="1"/>
    <col min="14344" max="14344" width="8.5546875" style="142" customWidth="1"/>
    <col min="14345" max="14345" width="3.1640625" style="142" customWidth="1"/>
    <col min="14346" max="14346" width="8.5546875" style="142" bestFit="1" customWidth="1"/>
    <col min="14347" max="14347" width="11.1640625" style="142" customWidth="1"/>
    <col min="14348" max="14348" width="10.1640625" style="142" customWidth="1"/>
    <col min="14349" max="14349" width="15.83203125" style="142" customWidth="1"/>
    <col min="14350" max="14350" width="9.44140625" style="142" customWidth="1"/>
    <col min="14351" max="14351" width="14.44140625" style="142" customWidth="1"/>
    <col min="14352" max="14352" width="8.83203125" style="142" customWidth="1"/>
    <col min="14353" max="14353" width="4.5546875" style="142" customWidth="1"/>
    <col min="14354" max="14354" width="7.44140625" style="142" customWidth="1"/>
    <col min="14355" max="14355" width="6.83203125" style="142" customWidth="1"/>
    <col min="14356" max="14359" width="5.5546875" style="142" customWidth="1"/>
    <col min="14360" max="14597" width="8.71875" style="142"/>
    <col min="14598" max="14598" width="5" style="142" customWidth="1"/>
    <col min="14599" max="14599" width="30.44140625" style="142" bestFit="1" customWidth="1"/>
    <col min="14600" max="14600" width="8.5546875" style="142" customWidth="1"/>
    <col min="14601" max="14601" width="3.1640625" style="142" customWidth="1"/>
    <col min="14602" max="14602" width="8.5546875" style="142" bestFit="1" customWidth="1"/>
    <col min="14603" max="14603" width="11.1640625" style="142" customWidth="1"/>
    <col min="14604" max="14604" width="10.1640625" style="142" customWidth="1"/>
    <col min="14605" max="14605" width="15.83203125" style="142" customWidth="1"/>
    <col min="14606" max="14606" width="9.44140625" style="142" customWidth="1"/>
    <col min="14607" max="14607" width="14.44140625" style="142" customWidth="1"/>
    <col min="14608" max="14608" width="8.83203125" style="142" customWidth="1"/>
    <col min="14609" max="14609" width="4.5546875" style="142" customWidth="1"/>
    <col min="14610" max="14610" width="7.44140625" style="142" customWidth="1"/>
    <col min="14611" max="14611" width="6.83203125" style="142" customWidth="1"/>
    <col min="14612" max="14615" width="5.5546875" style="142" customWidth="1"/>
    <col min="14616" max="14853" width="8.71875" style="142"/>
    <col min="14854" max="14854" width="5" style="142" customWidth="1"/>
    <col min="14855" max="14855" width="30.44140625" style="142" bestFit="1" customWidth="1"/>
    <col min="14856" max="14856" width="8.5546875" style="142" customWidth="1"/>
    <col min="14857" max="14857" width="3.1640625" style="142" customWidth="1"/>
    <col min="14858" max="14858" width="8.5546875" style="142" bestFit="1" customWidth="1"/>
    <col min="14859" max="14859" width="11.1640625" style="142" customWidth="1"/>
    <col min="14860" max="14860" width="10.1640625" style="142" customWidth="1"/>
    <col min="14861" max="14861" width="15.83203125" style="142" customWidth="1"/>
    <col min="14862" max="14862" width="9.44140625" style="142" customWidth="1"/>
    <col min="14863" max="14863" width="14.44140625" style="142" customWidth="1"/>
    <col min="14864" max="14864" width="8.83203125" style="142" customWidth="1"/>
    <col min="14865" max="14865" width="4.5546875" style="142" customWidth="1"/>
    <col min="14866" max="14866" width="7.44140625" style="142" customWidth="1"/>
    <col min="14867" max="14867" width="6.83203125" style="142" customWidth="1"/>
    <col min="14868" max="14871" width="5.5546875" style="142" customWidth="1"/>
    <col min="14872" max="15109" width="8.71875" style="142"/>
    <col min="15110" max="15110" width="5" style="142" customWidth="1"/>
    <col min="15111" max="15111" width="30.44140625" style="142" bestFit="1" customWidth="1"/>
    <col min="15112" max="15112" width="8.5546875" style="142" customWidth="1"/>
    <col min="15113" max="15113" width="3.1640625" style="142" customWidth="1"/>
    <col min="15114" max="15114" width="8.5546875" style="142" bestFit="1" customWidth="1"/>
    <col min="15115" max="15115" width="11.1640625" style="142" customWidth="1"/>
    <col min="15116" max="15116" width="10.1640625" style="142" customWidth="1"/>
    <col min="15117" max="15117" width="15.83203125" style="142" customWidth="1"/>
    <col min="15118" max="15118" width="9.44140625" style="142" customWidth="1"/>
    <col min="15119" max="15119" width="14.44140625" style="142" customWidth="1"/>
    <col min="15120" max="15120" width="8.83203125" style="142" customWidth="1"/>
    <col min="15121" max="15121" width="4.5546875" style="142" customWidth="1"/>
    <col min="15122" max="15122" width="7.44140625" style="142" customWidth="1"/>
    <col min="15123" max="15123" width="6.83203125" style="142" customWidth="1"/>
    <col min="15124" max="15127" width="5.5546875" style="142" customWidth="1"/>
    <col min="15128" max="15365" width="8.71875" style="142"/>
    <col min="15366" max="15366" width="5" style="142" customWidth="1"/>
    <col min="15367" max="15367" width="30.44140625" style="142" bestFit="1" customWidth="1"/>
    <col min="15368" max="15368" width="8.5546875" style="142" customWidth="1"/>
    <col min="15369" max="15369" width="3.1640625" style="142" customWidth="1"/>
    <col min="15370" max="15370" width="8.5546875" style="142" bestFit="1" customWidth="1"/>
    <col min="15371" max="15371" width="11.1640625" style="142" customWidth="1"/>
    <col min="15372" max="15372" width="10.1640625" style="142" customWidth="1"/>
    <col min="15373" max="15373" width="15.83203125" style="142" customWidth="1"/>
    <col min="15374" max="15374" width="9.44140625" style="142" customWidth="1"/>
    <col min="15375" max="15375" width="14.44140625" style="142" customWidth="1"/>
    <col min="15376" max="15376" width="8.83203125" style="142" customWidth="1"/>
    <col min="15377" max="15377" width="4.5546875" style="142" customWidth="1"/>
    <col min="15378" max="15378" width="7.44140625" style="142" customWidth="1"/>
    <col min="15379" max="15379" width="6.83203125" style="142" customWidth="1"/>
    <col min="15380" max="15383" width="5.5546875" style="142" customWidth="1"/>
    <col min="15384" max="15621" width="8.71875" style="142"/>
    <col min="15622" max="15622" width="5" style="142" customWidth="1"/>
    <col min="15623" max="15623" width="30.44140625" style="142" bestFit="1" customWidth="1"/>
    <col min="15624" max="15624" width="8.5546875" style="142" customWidth="1"/>
    <col min="15625" max="15625" width="3.1640625" style="142" customWidth="1"/>
    <col min="15626" max="15626" width="8.5546875" style="142" bestFit="1" customWidth="1"/>
    <col min="15627" max="15627" width="11.1640625" style="142" customWidth="1"/>
    <col min="15628" max="15628" width="10.1640625" style="142" customWidth="1"/>
    <col min="15629" max="15629" width="15.83203125" style="142" customWidth="1"/>
    <col min="15630" max="15630" width="9.44140625" style="142" customWidth="1"/>
    <col min="15631" max="15631" width="14.44140625" style="142" customWidth="1"/>
    <col min="15632" max="15632" width="8.83203125" style="142" customWidth="1"/>
    <col min="15633" max="15633" width="4.5546875" style="142" customWidth="1"/>
    <col min="15634" max="15634" width="7.44140625" style="142" customWidth="1"/>
    <col min="15635" max="15635" width="6.83203125" style="142" customWidth="1"/>
    <col min="15636" max="15639" width="5.5546875" style="142" customWidth="1"/>
    <col min="15640" max="15877" width="8.71875" style="142"/>
    <col min="15878" max="15878" width="5" style="142" customWidth="1"/>
    <col min="15879" max="15879" width="30.44140625" style="142" bestFit="1" customWidth="1"/>
    <col min="15880" max="15880" width="8.5546875" style="142" customWidth="1"/>
    <col min="15881" max="15881" width="3.1640625" style="142" customWidth="1"/>
    <col min="15882" max="15882" width="8.5546875" style="142" bestFit="1" customWidth="1"/>
    <col min="15883" max="15883" width="11.1640625" style="142" customWidth="1"/>
    <col min="15884" max="15884" width="10.1640625" style="142" customWidth="1"/>
    <col min="15885" max="15885" width="15.83203125" style="142" customWidth="1"/>
    <col min="15886" max="15886" width="9.44140625" style="142" customWidth="1"/>
    <col min="15887" max="15887" width="14.44140625" style="142" customWidth="1"/>
    <col min="15888" max="15888" width="8.83203125" style="142" customWidth="1"/>
    <col min="15889" max="15889" width="4.5546875" style="142" customWidth="1"/>
    <col min="15890" max="15890" width="7.44140625" style="142" customWidth="1"/>
    <col min="15891" max="15891" width="6.83203125" style="142" customWidth="1"/>
    <col min="15892" max="15895" width="5.5546875" style="142" customWidth="1"/>
    <col min="15896" max="16133" width="8.71875" style="142"/>
    <col min="16134" max="16134" width="5" style="142" customWidth="1"/>
    <col min="16135" max="16135" width="30.44140625" style="142" bestFit="1" customWidth="1"/>
    <col min="16136" max="16136" width="8.5546875" style="142" customWidth="1"/>
    <col min="16137" max="16137" width="3.1640625" style="142" customWidth="1"/>
    <col min="16138" max="16138" width="8.5546875" style="142" bestFit="1" customWidth="1"/>
    <col min="16139" max="16139" width="11.1640625" style="142" customWidth="1"/>
    <col min="16140" max="16140" width="10.1640625" style="142" customWidth="1"/>
    <col min="16141" max="16141" width="15.83203125" style="142" customWidth="1"/>
    <col min="16142" max="16142" width="9.44140625" style="142" customWidth="1"/>
    <col min="16143" max="16143" width="14.44140625" style="142" customWidth="1"/>
    <col min="16144" max="16144" width="8.83203125" style="142" customWidth="1"/>
    <col min="16145" max="16145" width="4.5546875" style="142" customWidth="1"/>
    <col min="16146" max="16146" width="7.44140625" style="142" customWidth="1"/>
    <col min="16147" max="16147" width="6.83203125" style="142" customWidth="1"/>
    <col min="16148" max="16151" width="5.5546875" style="142" customWidth="1"/>
    <col min="16152" max="16384" width="8.71875" style="142"/>
  </cols>
  <sheetData>
    <row r="1" spans="1:23" ht="15" customHeight="1" thickBot="1" x14ac:dyDescent="0.45">
      <c r="A1" s="430" t="s">
        <v>633</v>
      </c>
      <c r="B1" s="430"/>
      <c r="C1" s="430"/>
      <c r="D1" s="430"/>
      <c r="E1" s="430"/>
      <c r="F1" s="430"/>
      <c r="G1" s="430"/>
      <c r="H1" s="430"/>
      <c r="I1" s="430"/>
      <c r="J1" s="430"/>
      <c r="K1" s="430"/>
      <c r="L1" s="430"/>
      <c r="M1" s="430"/>
      <c r="N1" s="430"/>
      <c r="O1" s="430"/>
      <c r="P1" s="430"/>
      <c r="Q1" s="430"/>
    </row>
    <row r="2" spans="1:23" ht="15.75" customHeight="1" thickBot="1" x14ac:dyDescent="0.45">
      <c r="A2" s="431" t="s">
        <v>105</v>
      </c>
      <c r="B2" s="432"/>
      <c r="C2" s="433"/>
      <c r="D2" s="431" t="s">
        <v>64</v>
      </c>
      <c r="E2" s="432"/>
      <c r="F2" s="432"/>
      <c r="G2" s="432"/>
      <c r="H2" s="432"/>
      <c r="I2" s="432"/>
      <c r="J2" s="432"/>
      <c r="K2" s="432"/>
      <c r="L2" s="432"/>
      <c r="M2" s="432"/>
      <c r="N2" s="432"/>
      <c r="O2" s="432"/>
      <c r="P2" s="432"/>
      <c r="Q2" s="433"/>
      <c r="R2" s="117"/>
      <c r="S2" s="117"/>
    </row>
    <row r="3" spans="1:23" ht="15.75" customHeight="1" thickBot="1" x14ac:dyDescent="0.45">
      <c r="A3" s="249"/>
      <c r="B3" s="244"/>
      <c r="C3" s="250" t="s">
        <v>65</v>
      </c>
      <c r="D3" s="432" t="s">
        <v>66</v>
      </c>
      <c r="E3" s="432"/>
      <c r="F3" s="432"/>
      <c r="G3" s="432"/>
      <c r="H3" s="433"/>
      <c r="I3" s="431" t="s">
        <v>113</v>
      </c>
      <c r="J3" s="432"/>
      <c r="K3" s="432"/>
      <c r="L3" s="433"/>
      <c r="M3" s="431" t="s">
        <v>113</v>
      </c>
      <c r="N3" s="432"/>
      <c r="O3" s="432"/>
      <c r="P3" s="433"/>
      <c r="Q3" s="438" t="s">
        <v>156</v>
      </c>
      <c r="R3" s="117"/>
      <c r="S3" s="117"/>
    </row>
    <row r="4" spans="1:23" ht="13.5" customHeight="1" x14ac:dyDescent="0.4">
      <c r="A4" s="251"/>
      <c r="B4" s="226"/>
      <c r="C4" s="252" t="s">
        <v>67</v>
      </c>
      <c r="D4" s="436" t="s">
        <v>153</v>
      </c>
      <c r="E4" s="436"/>
      <c r="F4" s="298" t="s">
        <v>68</v>
      </c>
      <c r="G4" s="298" t="s">
        <v>69</v>
      </c>
      <c r="H4" s="298" t="s">
        <v>154</v>
      </c>
      <c r="I4" s="437" t="s">
        <v>153</v>
      </c>
      <c r="J4" s="436"/>
      <c r="K4" s="298" t="s">
        <v>68</v>
      </c>
      <c r="L4" s="253" t="s">
        <v>154</v>
      </c>
      <c r="M4" s="437" t="s">
        <v>153</v>
      </c>
      <c r="N4" s="436"/>
      <c r="O4" s="298" t="s">
        <v>68</v>
      </c>
      <c r="P4" s="253" t="s">
        <v>154</v>
      </c>
      <c r="Q4" s="439"/>
      <c r="R4" s="227"/>
      <c r="T4" s="228"/>
      <c r="U4" s="229"/>
      <c r="V4" s="228"/>
      <c r="W4" s="228"/>
    </row>
    <row r="5" spans="1:23" ht="13" customHeight="1" x14ac:dyDescent="0.4">
      <c r="A5" s="270" t="s">
        <v>70</v>
      </c>
      <c r="B5" s="219" t="s">
        <v>71</v>
      </c>
      <c r="C5" s="271" t="s">
        <v>72</v>
      </c>
      <c r="D5" s="220" t="s">
        <v>73</v>
      </c>
      <c r="E5" s="243" t="s">
        <v>74</v>
      </c>
      <c r="F5" s="243" t="s">
        <v>75</v>
      </c>
      <c r="G5" s="221" t="s">
        <v>155</v>
      </c>
      <c r="H5" s="221" t="s">
        <v>155</v>
      </c>
      <c r="I5" s="272" t="s">
        <v>73</v>
      </c>
      <c r="J5" s="243" t="s">
        <v>74</v>
      </c>
      <c r="K5" s="243" t="s">
        <v>75</v>
      </c>
      <c r="L5" s="273" t="s">
        <v>155</v>
      </c>
      <c r="M5" s="272" t="s">
        <v>73</v>
      </c>
      <c r="N5" s="243" t="s">
        <v>74</v>
      </c>
      <c r="O5" s="243" t="s">
        <v>75</v>
      </c>
      <c r="P5" s="273" t="s">
        <v>155</v>
      </c>
      <c r="Q5" s="440"/>
      <c r="R5" s="232"/>
      <c r="S5" s="232"/>
      <c r="T5" s="233"/>
      <c r="U5" s="117"/>
      <c r="W5" s="233"/>
    </row>
    <row r="6" spans="1:23" s="385" customFormat="1" ht="13.5" customHeight="1" x14ac:dyDescent="0.55000000000000004">
      <c r="A6" s="264" t="s">
        <v>601</v>
      </c>
      <c r="B6" s="239" t="s">
        <v>600</v>
      </c>
      <c r="C6" s="338">
        <v>44.9</v>
      </c>
      <c r="D6" s="240">
        <v>50.4</v>
      </c>
      <c r="E6" s="240">
        <v>46.4</v>
      </c>
      <c r="F6" s="240" t="s">
        <v>250</v>
      </c>
      <c r="G6" s="240" t="s">
        <v>622</v>
      </c>
      <c r="H6" s="240" t="s">
        <v>621</v>
      </c>
      <c r="I6" s="266">
        <v>54.9</v>
      </c>
      <c r="J6" s="240">
        <v>48.6</v>
      </c>
      <c r="K6" s="240" t="s">
        <v>624</v>
      </c>
      <c r="L6" s="267" t="s">
        <v>623</v>
      </c>
      <c r="M6" s="266">
        <v>47.3</v>
      </c>
      <c r="N6" s="240">
        <v>46.4</v>
      </c>
      <c r="O6" s="240" t="s">
        <v>624</v>
      </c>
      <c r="P6" s="267" t="s">
        <v>621</v>
      </c>
      <c r="Q6" s="248" t="s">
        <v>91</v>
      </c>
    </row>
    <row r="7" spans="1:23" s="385" customFormat="1" ht="13.5" customHeight="1" x14ac:dyDescent="0.55000000000000004">
      <c r="A7" s="264" t="s">
        <v>598</v>
      </c>
      <c r="B7" s="239" t="s">
        <v>141</v>
      </c>
      <c r="C7" s="338">
        <v>44.9</v>
      </c>
      <c r="D7" s="240">
        <v>52.5</v>
      </c>
      <c r="E7" s="240">
        <v>50.2</v>
      </c>
      <c r="F7" s="240" t="s">
        <v>250</v>
      </c>
      <c r="G7" s="240" t="s">
        <v>250</v>
      </c>
      <c r="H7" s="240" t="s">
        <v>621</v>
      </c>
      <c r="I7" s="266">
        <v>53.5</v>
      </c>
      <c r="J7" s="240">
        <v>54.8</v>
      </c>
      <c r="K7" s="240" t="s">
        <v>250</v>
      </c>
      <c r="L7" s="267" t="s">
        <v>624</v>
      </c>
      <c r="M7" s="266">
        <v>49.7</v>
      </c>
      <c r="N7" s="240">
        <v>55.9</v>
      </c>
      <c r="O7" s="240" t="s">
        <v>250</v>
      </c>
      <c r="P7" s="267" t="s">
        <v>621</v>
      </c>
      <c r="Q7" s="248" t="s">
        <v>70</v>
      </c>
    </row>
    <row r="8" spans="1:23" s="385" customFormat="1" ht="13.5" customHeight="1" x14ac:dyDescent="0.55000000000000004">
      <c r="A8" s="245" t="s">
        <v>569</v>
      </c>
      <c r="B8" s="222" t="s">
        <v>329</v>
      </c>
      <c r="C8" s="337">
        <v>47.6</v>
      </c>
      <c r="D8" s="246">
        <v>49</v>
      </c>
      <c r="E8" s="246">
        <v>48</v>
      </c>
      <c r="F8" s="246" t="s">
        <v>250</v>
      </c>
      <c r="G8" s="246" t="s">
        <v>250</v>
      </c>
      <c r="H8" s="246" t="s">
        <v>621</v>
      </c>
      <c r="I8" s="262">
        <v>49</v>
      </c>
      <c r="J8" s="235">
        <v>50.3</v>
      </c>
      <c r="K8" s="235" t="s">
        <v>250</v>
      </c>
      <c r="L8" s="263" t="s">
        <v>624</v>
      </c>
      <c r="M8" s="262">
        <v>52.8</v>
      </c>
      <c r="N8" s="235">
        <v>52.7</v>
      </c>
      <c r="O8" s="235" t="s">
        <v>250</v>
      </c>
      <c r="P8" s="263" t="s">
        <v>621</v>
      </c>
      <c r="Q8" s="248" t="s">
        <v>91</v>
      </c>
    </row>
    <row r="9" spans="1:23" s="385" customFormat="1" ht="13.5" customHeight="1" x14ac:dyDescent="0.55000000000000004">
      <c r="A9" s="245" t="s">
        <v>598</v>
      </c>
      <c r="B9" s="222" t="s">
        <v>602</v>
      </c>
      <c r="C9" s="337">
        <v>45.1</v>
      </c>
      <c r="D9" s="246">
        <v>51.4</v>
      </c>
      <c r="E9" s="246">
        <v>46.5</v>
      </c>
      <c r="F9" s="246" t="s">
        <v>624</v>
      </c>
      <c r="G9" s="246" t="s">
        <v>250</v>
      </c>
      <c r="H9" s="246" t="s">
        <v>623</v>
      </c>
      <c r="I9" s="262">
        <v>55.6</v>
      </c>
      <c r="J9" s="235">
        <v>51.4</v>
      </c>
      <c r="K9" s="235" t="s">
        <v>624</v>
      </c>
      <c r="L9" s="263" t="s">
        <v>623</v>
      </c>
      <c r="M9" s="262">
        <v>49.5</v>
      </c>
      <c r="N9" s="235">
        <v>50.6</v>
      </c>
      <c r="O9" s="235" t="s">
        <v>624</v>
      </c>
      <c r="P9" s="263" t="s">
        <v>621</v>
      </c>
      <c r="Q9" s="248" t="s">
        <v>70</v>
      </c>
    </row>
    <row r="10" spans="1:23" s="385" customFormat="1" ht="13.5" customHeight="1" x14ac:dyDescent="0.55000000000000004">
      <c r="A10" s="245" t="s">
        <v>559</v>
      </c>
      <c r="B10" s="222" t="s">
        <v>613</v>
      </c>
      <c r="C10" s="337">
        <v>51.3</v>
      </c>
      <c r="D10" s="246">
        <v>51.6</v>
      </c>
      <c r="E10" s="246">
        <v>47.8</v>
      </c>
      <c r="F10" s="246" t="s">
        <v>250</v>
      </c>
      <c r="G10" s="246" t="s">
        <v>250</v>
      </c>
      <c r="H10" s="246" t="s">
        <v>621</v>
      </c>
      <c r="I10" s="262">
        <v>54.5</v>
      </c>
      <c r="J10" s="235">
        <v>51.3</v>
      </c>
      <c r="K10" s="235" t="s">
        <v>250</v>
      </c>
      <c r="L10" s="263" t="s">
        <v>621</v>
      </c>
      <c r="M10" s="262">
        <v>48</v>
      </c>
      <c r="N10" s="235">
        <v>44.5</v>
      </c>
      <c r="O10" s="235" t="s">
        <v>250</v>
      </c>
      <c r="P10" s="263" t="s">
        <v>621</v>
      </c>
      <c r="Q10" s="248" t="s">
        <v>70</v>
      </c>
    </row>
    <row r="11" spans="1:23" s="385" customFormat="1" ht="13.5" customHeight="1" x14ac:dyDescent="0.55000000000000004">
      <c r="A11" s="245" t="s">
        <v>569</v>
      </c>
      <c r="B11" s="222" t="s">
        <v>610</v>
      </c>
      <c r="C11" s="337">
        <v>47.4</v>
      </c>
      <c r="D11" s="246">
        <v>48.4</v>
      </c>
      <c r="E11" s="246">
        <v>47.4</v>
      </c>
      <c r="F11" s="246" t="s">
        <v>624</v>
      </c>
      <c r="G11" s="246" t="s">
        <v>250</v>
      </c>
      <c r="H11" s="246" t="s">
        <v>623</v>
      </c>
      <c r="I11" s="262">
        <v>51.6</v>
      </c>
      <c r="J11" s="235">
        <v>49.7</v>
      </c>
      <c r="K11" s="235" t="s">
        <v>624</v>
      </c>
      <c r="L11" s="263" t="s">
        <v>623</v>
      </c>
      <c r="M11" s="262">
        <v>53.3</v>
      </c>
      <c r="N11" s="235">
        <v>50.1</v>
      </c>
      <c r="O11" s="235" t="s">
        <v>624</v>
      </c>
      <c r="P11" s="263" t="s">
        <v>621</v>
      </c>
      <c r="Q11" s="248" t="s">
        <v>70</v>
      </c>
    </row>
    <row r="12" spans="1:23" s="385" customFormat="1" ht="13.5" customHeight="1" x14ac:dyDescent="0.55000000000000004">
      <c r="A12" s="245" t="s">
        <v>412</v>
      </c>
      <c r="B12" s="222" t="s">
        <v>587</v>
      </c>
      <c r="C12" s="337">
        <v>39.799999999999997</v>
      </c>
      <c r="D12" s="246">
        <v>49.6</v>
      </c>
      <c r="E12" s="246">
        <v>45.6</v>
      </c>
      <c r="F12" s="246" t="s">
        <v>624</v>
      </c>
      <c r="G12" s="246" t="s">
        <v>250</v>
      </c>
      <c r="H12" s="246" t="s">
        <v>623</v>
      </c>
      <c r="I12" s="262">
        <v>55.1</v>
      </c>
      <c r="J12" s="235">
        <v>49</v>
      </c>
      <c r="K12" s="235" t="s">
        <v>623</v>
      </c>
      <c r="L12" s="263" t="s">
        <v>623</v>
      </c>
      <c r="M12" s="262">
        <v>42.8</v>
      </c>
      <c r="N12" s="235">
        <v>44.3</v>
      </c>
      <c r="O12" s="235" t="s">
        <v>623</v>
      </c>
      <c r="P12" s="263" t="s">
        <v>623</v>
      </c>
      <c r="Q12" s="248" t="s">
        <v>91</v>
      </c>
    </row>
    <row r="13" spans="1:23" s="385" customFormat="1" ht="13.5" customHeight="1" x14ac:dyDescent="0.55000000000000004">
      <c r="A13" s="245" t="s">
        <v>569</v>
      </c>
      <c r="B13" s="222" t="s">
        <v>611</v>
      </c>
      <c r="C13" s="337">
        <v>48.1</v>
      </c>
      <c r="D13" s="246">
        <v>53.4</v>
      </c>
      <c r="E13" s="246">
        <v>49</v>
      </c>
      <c r="F13" s="246" t="s">
        <v>624</v>
      </c>
      <c r="G13" s="246" t="s">
        <v>250</v>
      </c>
      <c r="H13" s="246" t="s">
        <v>621</v>
      </c>
      <c r="I13" s="262">
        <v>52</v>
      </c>
      <c r="J13" s="235">
        <v>46.9</v>
      </c>
      <c r="K13" s="235" t="s">
        <v>624</v>
      </c>
      <c r="L13" s="263" t="s">
        <v>621</v>
      </c>
      <c r="M13" s="262">
        <v>43.9</v>
      </c>
      <c r="N13" s="235">
        <v>47.2</v>
      </c>
      <c r="O13" s="235" t="s">
        <v>624</v>
      </c>
      <c r="P13" s="263" t="s">
        <v>624</v>
      </c>
      <c r="Q13" s="248" t="s">
        <v>70</v>
      </c>
    </row>
    <row r="14" spans="1:23" s="385" customFormat="1" ht="13.5" customHeight="1" x14ac:dyDescent="0.55000000000000004">
      <c r="A14" s="245" t="s">
        <v>593</v>
      </c>
      <c r="B14" s="222" t="s">
        <v>592</v>
      </c>
      <c r="C14" s="337">
        <v>43.5</v>
      </c>
      <c r="D14" s="246">
        <v>58.9</v>
      </c>
      <c r="E14" s="246">
        <v>51.8</v>
      </c>
      <c r="F14" s="246" t="s">
        <v>624</v>
      </c>
      <c r="G14" s="246" t="s">
        <v>250</v>
      </c>
      <c r="H14" s="246" t="s">
        <v>623</v>
      </c>
      <c r="I14" s="262" t="s">
        <v>189</v>
      </c>
      <c r="J14" s="235" t="s">
        <v>189</v>
      </c>
      <c r="K14" s="235" t="s">
        <v>189</v>
      </c>
      <c r="L14" s="263" t="s">
        <v>189</v>
      </c>
      <c r="M14" s="262" t="s">
        <v>189</v>
      </c>
      <c r="N14" s="235" t="s">
        <v>189</v>
      </c>
      <c r="O14" s="235" t="s">
        <v>189</v>
      </c>
      <c r="P14" s="263" t="s">
        <v>189</v>
      </c>
      <c r="Q14" s="248" t="s">
        <v>189</v>
      </c>
    </row>
    <row r="15" spans="1:23" s="385" customFormat="1" ht="13.5" customHeight="1" x14ac:dyDescent="0.55000000000000004">
      <c r="A15" s="245" t="s">
        <v>598</v>
      </c>
      <c r="B15" s="222" t="s">
        <v>597</v>
      </c>
      <c r="C15" s="337">
        <v>44</v>
      </c>
      <c r="D15" s="246">
        <v>49.1</v>
      </c>
      <c r="E15" s="246">
        <v>43.8</v>
      </c>
      <c r="F15" s="246" t="s">
        <v>250</v>
      </c>
      <c r="G15" s="246" t="s">
        <v>250</v>
      </c>
      <c r="H15" s="246" t="s">
        <v>621</v>
      </c>
      <c r="I15" s="262">
        <v>55.2</v>
      </c>
      <c r="J15" s="235">
        <v>50.4</v>
      </c>
      <c r="K15" s="235" t="s">
        <v>250</v>
      </c>
      <c r="L15" s="263" t="s">
        <v>623</v>
      </c>
      <c r="M15" s="262">
        <v>49.3</v>
      </c>
      <c r="N15" s="235">
        <v>50</v>
      </c>
      <c r="O15" s="235" t="s">
        <v>250</v>
      </c>
      <c r="P15" s="263" t="s">
        <v>621</v>
      </c>
      <c r="Q15" s="248" t="s">
        <v>91</v>
      </c>
    </row>
    <row r="16" spans="1:23" s="385" customFormat="1" ht="13.5" customHeight="1" x14ac:dyDescent="0.55000000000000004">
      <c r="A16" s="245" t="s">
        <v>569</v>
      </c>
      <c r="B16" s="222" t="s">
        <v>609</v>
      </c>
      <c r="C16" s="337">
        <v>47.2</v>
      </c>
      <c r="D16" s="246">
        <v>48.7</v>
      </c>
      <c r="E16" s="246">
        <v>48.3</v>
      </c>
      <c r="F16" s="246" t="s">
        <v>250</v>
      </c>
      <c r="G16" s="246" t="s">
        <v>250</v>
      </c>
      <c r="H16" s="246" t="s">
        <v>621</v>
      </c>
      <c r="I16" s="262">
        <v>62.9</v>
      </c>
      <c r="J16" s="235">
        <v>58.3</v>
      </c>
      <c r="K16" s="235" t="s">
        <v>250</v>
      </c>
      <c r="L16" s="263" t="s">
        <v>621</v>
      </c>
      <c r="M16" s="262">
        <v>48.9</v>
      </c>
      <c r="N16" s="235">
        <v>53.2</v>
      </c>
      <c r="O16" s="235" t="s">
        <v>250</v>
      </c>
      <c r="P16" s="263" t="s">
        <v>624</v>
      </c>
      <c r="Q16" s="248" t="s">
        <v>91</v>
      </c>
    </row>
    <row r="17" spans="1:23" s="385" customFormat="1" ht="13.5" customHeight="1" x14ac:dyDescent="0.55000000000000004">
      <c r="A17" s="264" t="s">
        <v>569</v>
      </c>
      <c r="B17" s="239" t="s">
        <v>607</v>
      </c>
      <c r="C17" s="338">
        <v>46.9</v>
      </c>
      <c r="D17" s="240">
        <v>52.4</v>
      </c>
      <c r="E17" s="240">
        <v>45.3</v>
      </c>
      <c r="F17" s="240" t="s">
        <v>624</v>
      </c>
      <c r="G17" s="240" t="s">
        <v>250</v>
      </c>
      <c r="H17" s="240" t="s">
        <v>621</v>
      </c>
      <c r="I17" s="266">
        <v>50.1</v>
      </c>
      <c r="J17" s="240">
        <v>49.5</v>
      </c>
      <c r="K17" s="240" t="s">
        <v>624</v>
      </c>
      <c r="L17" s="267" t="s">
        <v>624</v>
      </c>
      <c r="M17" s="266">
        <v>45.7</v>
      </c>
      <c r="N17" s="240">
        <v>45.1</v>
      </c>
      <c r="O17" s="240" t="s">
        <v>624</v>
      </c>
      <c r="P17" s="267" t="s">
        <v>621</v>
      </c>
      <c r="Q17" s="248" t="s">
        <v>91</v>
      </c>
    </row>
    <row r="18" spans="1:23" s="385" customFormat="1" ht="13.5" customHeight="1" x14ac:dyDescent="0.55000000000000004">
      <c r="A18" s="264" t="s">
        <v>606</v>
      </c>
      <c r="B18" s="239" t="s">
        <v>605</v>
      </c>
      <c r="C18" s="338">
        <v>46.5</v>
      </c>
      <c r="D18" s="240">
        <v>55.7</v>
      </c>
      <c r="E18" s="240">
        <v>56.4</v>
      </c>
      <c r="F18" s="240" t="s">
        <v>250</v>
      </c>
      <c r="G18" s="240" t="s">
        <v>250</v>
      </c>
      <c r="H18" s="240" t="s">
        <v>623</v>
      </c>
      <c r="I18" s="266">
        <v>54.7</v>
      </c>
      <c r="J18" s="240">
        <v>55.2</v>
      </c>
      <c r="K18" s="240" t="s">
        <v>250</v>
      </c>
      <c r="L18" s="267" t="s">
        <v>621</v>
      </c>
      <c r="M18" s="266">
        <v>48.8</v>
      </c>
      <c r="N18" s="240">
        <v>51.3</v>
      </c>
      <c r="O18" s="240" t="s">
        <v>250</v>
      </c>
      <c r="P18" s="267" t="s">
        <v>624</v>
      </c>
      <c r="Q18" s="248" t="s">
        <v>8</v>
      </c>
    </row>
    <row r="19" spans="1:23" ht="13.5" customHeight="1" x14ac:dyDescent="0.4">
      <c r="A19" s="264" t="s">
        <v>569</v>
      </c>
      <c r="B19" s="239" t="s">
        <v>349</v>
      </c>
      <c r="C19" s="338">
        <v>48.1</v>
      </c>
      <c r="D19" s="240">
        <v>54</v>
      </c>
      <c r="E19" s="240">
        <v>44.8</v>
      </c>
      <c r="F19" s="240" t="s">
        <v>624</v>
      </c>
      <c r="G19" s="240" t="s">
        <v>250</v>
      </c>
      <c r="H19" s="240" t="s">
        <v>621</v>
      </c>
      <c r="I19" s="266">
        <v>53.9</v>
      </c>
      <c r="J19" s="240">
        <v>49.9</v>
      </c>
      <c r="K19" s="240" t="s">
        <v>624</v>
      </c>
      <c r="L19" s="267" t="s">
        <v>621</v>
      </c>
      <c r="M19" s="266">
        <v>49.5</v>
      </c>
      <c r="N19" s="240">
        <v>50.4</v>
      </c>
      <c r="O19" s="240" t="s">
        <v>624</v>
      </c>
      <c r="P19" s="267" t="s">
        <v>624</v>
      </c>
      <c r="Q19" s="248" t="s">
        <v>8</v>
      </c>
      <c r="R19" s="237"/>
      <c r="S19" s="238"/>
      <c r="T19" s="233"/>
      <c r="U19" s="233"/>
      <c r="V19" s="238"/>
      <c r="W19" s="238"/>
    </row>
    <row r="20" spans="1:23" ht="13.5" customHeight="1" x14ac:dyDescent="0.4">
      <c r="A20" s="264" t="s">
        <v>569</v>
      </c>
      <c r="B20" s="239" t="s">
        <v>350</v>
      </c>
      <c r="C20" s="265">
        <v>47.4</v>
      </c>
      <c r="D20" s="240">
        <v>56</v>
      </c>
      <c r="E20" s="240">
        <v>53.5</v>
      </c>
      <c r="F20" s="240" t="s">
        <v>250</v>
      </c>
      <c r="G20" s="240" t="s">
        <v>250</v>
      </c>
      <c r="H20" s="240" t="s">
        <v>621</v>
      </c>
      <c r="I20" s="266">
        <v>59.6</v>
      </c>
      <c r="J20" s="240">
        <v>57.7</v>
      </c>
      <c r="K20" s="240" t="s">
        <v>250</v>
      </c>
      <c r="L20" s="267" t="s">
        <v>624</v>
      </c>
      <c r="M20" s="266">
        <v>52.4</v>
      </c>
      <c r="N20" s="240">
        <v>54.1</v>
      </c>
      <c r="O20" s="240" t="s">
        <v>250</v>
      </c>
      <c r="P20" s="267" t="s">
        <v>621</v>
      </c>
      <c r="Q20" s="248" t="s">
        <v>8</v>
      </c>
      <c r="R20" s="237"/>
      <c r="S20" s="238"/>
      <c r="T20" s="233"/>
      <c r="U20" s="233"/>
      <c r="V20" s="238"/>
      <c r="W20" s="238"/>
    </row>
    <row r="21" spans="1:23" ht="13.5" customHeight="1" x14ac:dyDescent="0.4">
      <c r="A21" s="245" t="s">
        <v>408</v>
      </c>
      <c r="B21" s="222" t="s">
        <v>352</v>
      </c>
      <c r="C21" s="337">
        <v>51.5</v>
      </c>
      <c r="D21" s="246">
        <v>48.9</v>
      </c>
      <c r="E21" s="246">
        <v>45.7</v>
      </c>
      <c r="F21" s="246" t="s">
        <v>250</v>
      </c>
      <c r="G21" s="246" t="s">
        <v>250</v>
      </c>
      <c r="H21" s="246" t="s">
        <v>623</v>
      </c>
      <c r="I21" s="266">
        <v>55.6</v>
      </c>
      <c r="J21" s="240">
        <v>52.9</v>
      </c>
      <c r="K21" s="240" t="s">
        <v>250</v>
      </c>
      <c r="L21" s="267" t="s">
        <v>623</v>
      </c>
      <c r="M21" s="266">
        <v>51.2</v>
      </c>
      <c r="N21" s="240">
        <v>48</v>
      </c>
      <c r="O21" s="240" t="s">
        <v>250</v>
      </c>
      <c r="P21" s="267" t="s">
        <v>623</v>
      </c>
      <c r="Q21" s="248" t="s">
        <v>8</v>
      </c>
      <c r="R21" s="237"/>
      <c r="S21" s="238"/>
      <c r="T21" s="233"/>
      <c r="U21" s="233"/>
      <c r="V21" s="238"/>
      <c r="W21" s="238"/>
    </row>
    <row r="22" spans="1:23" ht="13.5" customHeight="1" x14ac:dyDescent="0.4">
      <c r="A22" s="264" t="s">
        <v>562</v>
      </c>
      <c r="B22" s="239" t="s">
        <v>354</v>
      </c>
      <c r="C22" s="265">
        <v>50.1</v>
      </c>
      <c r="D22" s="240">
        <v>54.8</v>
      </c>
      <c r="E22" s="240">
        <v>50.2</v>
      </c>
      <c r="F22" s="240" t="s">
        <v>624</v>
      </c>
      <c r="G22" s="240" t="s">
        <v>250</v>
      </c>
      <c r="H22" s="240" t="s">
        <v>623</v>
      </c>
      <c r="I22" s="266">
        <v>50.2</v>
      </c>
      <c r="J22" s="240">
        <v>50.7</v>
      </c>
      <c r="K22" s="240" t="s">
        <v>624</v>
      </c>
      <c r="L22" s="267" t="s">
        <v>621</v>
      </c>
      <c r="M22" s="266">
        <v>49.1</v>
      </c>
      <c r="N22" s="240">
        <v>51.1</v>
      </c>
      <c r="O22" s="240" t="s">
        <v>624</v>
      </c>
      <c r="P22" s="267" t="s">
        <v>623</v>
      </c>
      <c r="Q22" s="248" t="s">
        <v>8</v>
      </c>
      <c r="R22" s="237"/>
      <c r="S22" s="238"/>
      <c r="T22" s="233"/>
      <c r="U22" s="233"/>
      <c r="V22" s="238"/>
      <c r="W22" s="238"/>
    </row>
    <row r="23" spans="1:23" ht="13.5" customHeight="1" x14ac:dyDescent="0.4">
      <c r="A23" s="260" t="s">
        <v>404</v>
      </c>
      <c r="B23" s="239" t="s">
        <v>355</v>
      </c>
      <c r="C23" s="265">
        <v>53.5</v>
      </c>
      <c r="D23" s="240">
        <v>53.2</v>
      </c>
      <c r="E23" s="240">
        <v>49.4</v>
      </c>
      <c r="F23" s="240" t="s">
        <v>250</v>
      </c>
      <c r="G23" s="240" t="s">
        <v>250</v>
      </c>
      <c r="H23" s="240" t="s">
        <v>623</v>
      </c>
      <c r="I23" s="266">
        <v>49.2</v>
      </c>
      <c r="J23" s="240">
        <v>48</v>
      </c>
      <c r="K23" s="240" t="s">
        <v>250</v>
      </c>
      <c r="L23" s="267" t="s">
        <v>623</v>
      </c>
      <c r="M23" s="266" t="s">
        <v>189</v>
      </c>
      <c r="N23" s="240" t="s">
        <v>189</v>
      </c>
      <c r="O23" s="240" t="s">
        <v>189</v>
      </c>
      <c r="P23" s="267" t="s">
        <v>189</v>
      </c>
      <c r="Q23" s="248" t="s">
        <v>91</v>
      </c>
      <c r="R23" s="237"/>
      <c r="S23" s="238"/>
      <c r="T23" s="233"/>
      <c r="U23" s="233"/>
      <c r="V23" s="238"/>
      <c r="W23" s="238"/>
    </row>
    <row r="24" spans="1:23" ht="13.5" customHeight="1" x14ac:dyDescent="0.4">
      <c r="A24" s="245" t="s">
        <v>569</v>
      </c>
      <c r="B24" s="239" t="s">
        <v>152</v>
      </c>
      <c r="C24" s="265">
        <v>47.6</v>
      </c>
      <c r="D24" s="240">
        <v>46.4</v>
      </c>
      <c r="E24" s="240">
        <v>41.7</v>
      </c>
      <c r="F24" s="240" t="s">
        <v>624</v>
      </c>
      <c r="G24" s="240" t="s">
        <v>250</v>
      </c>
      <c r="H24" s="240" t="s">
        <v>621</v>
      </c>
      <c r="I24" s="266">
        <v>51.2</v>
      </c>
      <c r="J24" s="240">
        <v>44.9</v>
      </c>
      <c r="K24" s="240" t="s">
        <v>624</v>
      </c>
      <c r="L24" s="267" t="s">
        <v>621</v>
      </c>
      <c r="M24" s="266">
        <v>41.6</v>
      </c>
      <c r="N24" s="240">
        <v>40.4</v>
      </c>
      <c r="O24" s="240" t="s">
        <v>624</v>
      </c>
      <c r="P24" s="267" t="s">
        <v>623</v>
      </c>
      <c r="Q24" s="248" t="s">
        <v>70</v>
      </c>
      <c r="R24" s="237"/>
      <c r="S24" s="238"/>
      <c r="T24" s="233"/>
      <c r="U24" s="233"/>
      <c r="V24" s="238"/>
      <c r="W24" s="238"/>
    </row>
    <row r="25" spans="1:23" ht="13.5" customHeight="1" x14ac:dyDescent="0.4">
      <c r="A25" s="245" t="s">
        <v>569</v>
      </c>
      <c r="B25" s="239" t="s">
        <v>359</v>
      </c>
      <c r="C25" s="338">
        <v>48.4</v>
      </c>
      <c r="D25" s="240">
        <v>46.8</v>
      </c>
      <c r="E25" s="240">
        <v>39.1</v>
      </c>
      <c r="F25" s="240" t="s">
        <v>624</v>
      </c>
      <c r="G25" s="240" t="s">
        <v>250</v>
      </c>
      <c r="H25" s="240" t="s">
        <v>623</v>
      </c>
      <c r="I25" s="266">
        <v>50.7</v>
      </c>
      <c r="J25" s="240">
        <v>45.4</v>
      </c>
      <c r="K25" s="240" t="s">
        <v>624</v>
      </c>
      <c r="L25" s="267" t="s">
        <v>623</v>
      </c>
      <c r="M25" s="266">
        <v>51.1</v>
      </c>
      <c r="N25" s="240">
        <v>48.7</v>
      </c>
      <c r="O25" s="240" t="s">
        <v>621</v>
      </c>
      <c r="P25" s="267" t="s">
        <v>623</v>
      </c>
      <c r="Q25" s="248" t="s">
        <v>70</v>
      </c>
      <c r="R25" s="237"/>
      <c r="S25" s="238"/>
      <c r="T25" s="233"/>
      <c r="U25" s="233"/>
      <c r="V25" s="238"/>
      <c r="W25" s="238"/>
    </row>
    <row r="26" spans="1:23" ht="13.5" customHeight="1" x14ac:dyDescent="0.4">
      <c r="A26" s="264" t="s">
        <v>593</v>
      </c>
      <c r="B26" s="222" t="s">
        <v>595</v>
      </c>
      <c r="C26" s="337">
        <v>43.5</v>
      </c>
      <c r="D26" s="246">
        <v>49</v>
      </c>
      <c r="E26" s="246">
        <v>46.6</v>
      </c>
      <c r="F26" s="246" t="s">
        <v>250</v>
      </c>
      <c r="G26" s="246" t="s">
        <v>622</v>
      </c>
      <c r="H26" s="246" t="s">
        <v>623</v>
      </c>
      <c r="I26" s="247">
        <v>49.7</v>
      </c>
      <c r="J26" s="246">
        <v>48.5</v>
      </c>
      <c r="K26" s="246" t="s">
        <v>624</v>
      </c>
      <c r="L26" s="248" t="s">
        <v>621</v>
      </c>
      <c r="M26" s="262">
        <v>47.3</v>
      </c>
      <c r="N26" s="235">
        <v>47</v>
      </c>
      <c r="O26" s="235" t="s">
        <v>250</v>
      </c>
      <c r="P26" s="263" t="s">
        <v>623</v>
      </c>
      <c r="Q26" s="248" t="s">
        <v>70</v>
      </c>
      <c r="R26" s="237"/>
      <c r="S26" s="238"/>
      <c r="T26" s="233"/>
      <c r="U26" s="233"/>
      <c r="V26" s="238"/>
      <c r="W26" s="238"/>
    </row>
    <row r="27" spans="1:23" ht="13.5" customHeight="1" x14ac:dyDescent="0.4">
      <c r="A27" s="264" t="s">
        <v>413</v>
      </c>
      <c r="B27" s="222" t="s">
        <v>588</v>
      </c>
      <c r="C27" s="337">
        <v>42.2</v>
      </c>
      <c r="D27" s="246">
        <v>53.1</v>
      </c>
      <c r="E27" s="246">
        <v>45.3</v>
      </c>
      <c r="F27" s="246" t="s">
        <v>623</v>
      </c>
      <c r="G27" s="246" t="s">
        <v>250</v>
      </c>
      <c r="H27" s="246" t="s">
        <v>623</v>
      </c>
      <c r="I27" s="247">
        <v>56</v>
      </c>
      <c r="J27" s="246">
        <v>51</v>
      </c>
      <c r="K27" s="246" t="s">
        <v>621</v>
      </c>
      <c r="L27" s="248" t="s">
        <v>623</v>
      </c>
      <c r="M27" s="262">
        <v>46</v>
      </c>
      <c r="N27" s="235">
        <v>48.3</v>
      </c>
      <c r="O27" s="235" t="s">
        <v>623</v>
      </c>
      <c r="P27" s="263" t="s">
        <v>621</v>
      </c>
      <c r="Q27" s="248" t="s">
        <v>70</v>
      </c>
      <c r="R27" s="237"/>
      <c r="S27" s="238"/>
      <c r="T27" s="233"/>
      <c r="U27" s="233"/>
      <c r="V27" s="238"/>
      <c r="W27" s="238"/>
    </row>
    <row r="28" spans="1:23" ht="13.5" customHeight="1" x14ac:dyDescent="0.4">
      <c r="A28" s="264" t="s">
        <v>413</v>
      </c>
      <c r="B28" s="239" t="s">
        <v>589</v>
      </c>
      <c r="C28" s="338">
        <v>42.5</v>
      </c>
      <c r="D28" s="240">
        <v>48.4</v>
      </c>
      <c r="E28" s="240">
        <v>45.1</v>
      </c>
      <c r="F28" s="240" t="s">
        <v>624</v>
      </c>
      <c r="G28" s="240" t="s">
        <v>250</v>
      </c>
      <c r="H28" s="267" t="s">
        <v>621</v>
      </c>
      <c r="I28" s="240">
        <v>49.6</v>
      </c>
      <c r="J28" s="240">
        <v>48.9</v>
      </c>
      <c r="K28" s="240" t="s">
        <v>624</v>
      </c>
      <c r="L28" s="267" t="s">
        <v>623</v>
      </c>
      <c r="M28" s="240">
        <v>47</v>
      </c>
      <c r="N28" s="240">
        <v>46.2</v>
      </c>
      <c r="O28" s="240" t="s">
        <v>624</v>
      </c>
      <c r="P28" s="267" t="s">
        <v>621</v>
      </c>
      <c r="Q28" s="248" t="s">
        <v>70</v>
      </c>
      <c r="R28" s="237"/>
      <c r="S28" s="238"/>
      <c r="T28" s="233"/>
      <c r="U28" s="233"/>
      <c r="V28" s="238"/>
      <c r="W28" s="238"/>
    </row>
    <row r="29" spans="1:23" ht="13.5" customHeight="1" x14ac:dyDescent="0.4">
      <c r="A29" s="245" t="s">
        <v>598</v>
      </c>
      <c r="B29" s="239" t="s">
        <v>603</v>
      </c>
      <c r="C29" s="338">
        <v>45.2</v>
      </c>
      <c r="D29" s="240">
        <v>53</v>
      </c>
      <c r="E29" s="240">
        <v>45.3</v>
      </c>
      <c r="F29" s="240" t="s">
        <v>250</v>
      </c>
      <c r="G29" s="240" t="s">
        <v>250</v>
      </c>
      <c r="H29" s="267" t="s">
        <v>623</v>
      </c>
      <c r="I29" s="240">
        <v>50.9</v>
      </c>
      <c r="J29" s="240">
        <v>48.2</v>
      </c>
      <c r="K29" s="240" t="s">
        <v>250</v>
      </c>
      <c r="L29" s="267" t="s">
        <v>623</v>
      </c>
      <c r="M29" s="240">
        <v>49.4</v>
      </c>
      <c r="N29" s="240">
        <v>49.3</v>
      </c>
      <c r="O29" s="240" t="s">
        <v>250</v>
      </c>
      <c r="P29" s="267" t="s">
        <v>623</v>
      </c>
      <c r="Q29" s="248" t="s">
        <v>70</v>
      </c>
      <c r="R29" s="237"/>
      <c r="S29" s="238"/>
      <c r="T29" s="233"/>
      <c r="U29" s="233"/>
      <c r="V29" s="238"/>
      <c r="W29" s="238"/>
    </row>
    <row r="30" spans="1:23" ht="13.5" customHeight="1" x14ac:dyDescent="0.4">
      <c r="A30" s="264" t="s">
        <v>569</v>
      </c>
      <c r="B30" s="222" t="s">
        <v>608</v>
      </c>
      <c r="C30" s="337">
        <v>47.1</v>
      </c>
      <c r="D30" s="246">
        <v>48.7</v>
      </c>
      <c r="E30" s="246">
        <v>44.2</v>
      </c>
      <c r="F30" s="246" t="s">
        <v>624</v>
      </c>
      <c r="G30" s="246" t="s">
        <v>250</v>
      </c>
      <c r="H30" s="246" t="s">
        <v>623</v>
      </c>
      <c r="I30" s="266">
        <v>49.4</v>
      </c>
      <c r="J30" s="240">
        <v>45.5</v>
      </c>
      <c r="K30" s="240" t="s">
        <v>624</v>
      </c>
      <c r="L30" s="267" t="s">
        <v>623</v>
      </c>
      <c r="M30" s="266">
        <v>44.9</v>
      </c>
      <c r="N30" s="240">
        <v>46.1</v>
      </c>
      <c r="O30" s="240" t="s">
        <v>624</v>
      </c>
      <c r="P30" s="267" t="s">
        <v>621</v>
      </c>
      <c r="Q30" s="248" t="s">
        <v>91</v>
      </c>
      <c r="R30" s="237"/>
      <c r="S30" s="238"/>
      <c r="T30" s="233"/>
      <c r="U30" s="233"/>
      <c r="V30" s="238"/>
      <c r="W30" s="238"/>
    </row>
    <row r="31" spans="1:23" ht="13.5" customHeight="1" x14ac:dyDescent="0.4">
      <c r="A31" s="264" t="s">
        <v>598</v>
      </c>
      <c r="B31" s="222" t="s">
        <v>604</v>
      </c>
      <c r="C31" s="337">
        <v>45.4</v>
      </c>
      <c r="D31" s="246">
        <v>42.6</v>
      </c>
      <c r="E31" s="246">
        <v>38.4</v>
      </c>
      <c r="F31" s="246" t="s">
        <v>621</v>
      </c>
      <c r="G31" s="246" t="s">
        <v>250</v>
      </c>
      <c r="H31" s="246" t="s">
        <v>623</v>
      </c>
      <c r="I31" s="247">
        <v>48.5</v>
      </c>
      <c r="J31" s="246">
        <v>45.4</v>
      </c>
      <c r="K31" s="246" t="s">
        <v>624</v>
      </c>
      <c r="L31" s="248" t="s">
        <v>623</v>
      </c>
      <c r="M31" s="240">
        <v>49.1</v>
      </c>
      <c r="N31" s="240">
        <v>46.2</v>
      </c>
      <c r="O31" s="240" t="s">
        <v>621</v>
      </c>
      <c r="P31" s="267" t="s">
        <v>623</v>
      </c>
      <c r="Q31" s="248" t="s">
        <v>70</v>
      </c>
      <c r="R31" s="238"/>
    </row>
    <row r="32" spans="1:23" s="118" customFormat="1" ht="11.95" customHeight="1" thickBot="1" x14ac:dyDescent="0.6">
      <c r="A32" s="268"/>
      <c r="B32" s="274" t="s">
        <v>10</v>
      </c>
      <c r="C32" s="339">
        <f>AVERAGE(C6:C31)</f>
        <v>46.526923076923076</v>
      </c>
      <c r="D32" s="275">
        <f>AVERAGE(D6:D31)</f>
        <v>51</v>
      </c>
      <c r="E32" s="275">
        <f>AVERAGE(E6:E31)</f>
        <v>46.761538461538457</v>
      </c>
      <c r="F32" s="275"/>
      <c r="G32" s="275"/>
      <c r="H32" s="275"/>
      <c r="I32" s="269">
        <f>AVERAGE(I6:I31)</f>
        <v>52.944000000000017</v>
      </c>
      <c r="J32" s="275">
        <f>AVERAGE(J6:J31)</f>
        <v>50.096000000000011</v>
      </c>
      <c r="K32" s="275"/>
      <c r="L32" s="339"/>
      <c r="M32" s="269">
        <f>AVERAGE(M6:M31)</f>
        <v>48.275000000000006</v>
      </c>
      <c r="N32" s="275">
        <f>AVERAGE(N6:N31)</f>
        <v>48.629166666666663</v>
      </c>
      <c r="O32" s="275"/>
      <c r="P32" s="339"/>
      <c r="Q32" s="339"/>
      <c r="R32" s="383"/>
      <c r="S32" s="383"/>
      <c r="T32" s="384"/>
      <c r="U32" s="383"/>
      <c r="V32" s="383"/>
    </row>
    <row r="33" spans="1:17" s="118" customFormat="1" ht="11.95" customHeight="1" x14ac:dyDescent="0.4">
      <c r="A33" s="242"/>
      <c r="B33" s="242"/>
      <c r="C33" s="223"/>
      <c r="D33" s="224"/>
      <c r="E33" s="224"/>
      <c r="F33" s="224"/>
      <c r="G33" s="224"/>
      <c r="H33" s="224"/>
      <c r="I33" s="224"/>
      <c r="J33" s="224"/>
      <c r="K33" s="224"/>
      <c r="L33" s="224"/>
      <c r="M33" s="224"/>
      <c r="N33" s="224"/>
      <c r="O33" s="224"/>
      <c r="P33" s="224"/>
      <c r="Q33" s="224"/>
    </row>
    <row r="34" spans="1:17" s="118" customFormat="1" ht="11.95" customHeight="1" x14ac:dyDescent="0.35">
      <c r="B34" s="225"/>
      <c r="D34" s="95"/>
    </row>
    <row r="35" spans="1:17" ht="11.95" customHeight="1" x14ac:dyDescent="0.4">
      <c r="A35" s="118"/>
      <c r="B35" s="225"/>
      <c r="C35" s="118"/>
      <c r="D35" s="95"/>
      <c r="E35" s="118"/>
      <c r="F35" s="118"/>
      <c r="G35" s="118"/>
      <c r="H35" s="118"/>
      <c r="I35" s="118"/>
      <c r="J35" s="118"/>
      <c r="K35" s="118"/>
      <c r="L35" s="118"/>
      <c r="M35" s="118"/>
      <c r="N35" s="118"/>
      <c r="O35" s="118"/>
      <c r="P35" s="118"/>
      <c r="Q35" s="118"/>
    </row>
    <row r="36" spans="1:17" x14ac:dyDescent="0.4">
      <c r="A36" s="118"/>
      <c r="B36" s="225"/>
      <c r="C36" s="118"/>
      <c r="D36" s="95"/>
      <c r="E36" s="118"/>
      <c r="F36" s="118"/>
      <c r="G36" s="118"/>
      <c r="H36" s="118"/>
    </row>
    <row r="37" spans="1:17" x14ac:dyDescent="0.4">
      <c r="A37" s="118"/>
      <c r="B37" s="118"/>
      <c r="C37" s="118"/>
      <c r="D37" s="118"/>
      <c r="E37" s="118"/>
      <c r="F37" s="118"/>
      <c r="G37" s="118"/>
      <c r="H37" s="118"/>
      <c r="I37" s="118"/>
      <c r="J37" s="118"/>
      <c r="K37" s="118"/>
      <c r="L37" s="118"/>
      <c r="M37" s="118"/>
      <c r="N37" s="118"/>
      <c r="O37" s="118"/>
      <c r="P37" s="118"/>
      <c r="Q37" s="118"/>
    </row>
    <row r="50" spans="1:1" ht="31.5" customHeight="1" x14ac:dyDescent="0.4"/>
    <row r="52" spans="1:1" ht="14.4" x14ac:dyDescent="0.55000000000000004">
      <c r="A52" s="141"/>
    </row>
    <row r="56" spans="1:1" ht="14.4" x14ac:dyDescent="0.55000000000000004">
      <c r="A56" s="141"/>
    </row>
  </sheetData>
  <mergeCells count="10">
    <mergeCell ref="A1:Q1"/>
    <mergeCell ref="A2:C2"/>
    <mergeCell ref="D2:Q2"/>
    <mergeCell ref="D3:H3"/>
    <mergeCell ref="I3:L3"/>
    <mergeCell ref="Q3:Q5"/>
    <mergeCell ref="D4:E4"/>
    <mergeCell ref="I4:J4"/>
    <mergeCell ref="M3:P3"/>
    <mergeCell ref="M4:N4"/>
  </mergeCells>
  <conditionalFormatting sqref="A6:Q31">
    <cfRule type="expression" dxfId="119" priority="1">
      <formula>MOD(ROW(),2)=0</formula>
    </cfRule>
  </conditionalFormatting>
  <pageMargins left="0.5" right="0.5" top="0.5" bottom="0.5" header="0.3" footer="0.3"/>
  <pageSetup scale="67"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4"/>
  <sheetViews>
    <sheetView zoomScaleNormal="100" workbookViewId="0">
      <selection sqref="A1:L1"/>
    </sheetView>
  </sheetViews>
  <sheetFormatPr defaultColWidth="9.1640625" defaultRowHeight="12.3" x14ac:dyDescent="0.4"/>
  <cols>
    <col min="1" max="1" width="20.5546875" style="14" customWidth="1"/>
    <col min="2" max="2" width="9.1640625" style="14" customWidth="1"/>
    <col min="3" max="3" width="9.1640625" style="14" hidden="1" customWidth="1"/>
    <col min="4" max="12" width="10.44140625" style="14" customWidth="1"/>
    <col min="13" max="16384" width="9.1640625" style="14"/>
  </cols>
  <sheetData>
    <row r="1" spans="1:12" ht="30" customHeight="1" thickBot="1" x14ac:dyDescent="0.45">
      <c r="A1" s="447" t="s">
        <v>634</v>
      </c>
      <c r="B1" s="447"/>
      <c r="C1" s="448"/>
      <c r="D1" s="447"/>
      <c r="E1" s="447"/>
      <c r="F1" s="447"/>
      <c r="G1" s="447"/>
      <c r="H1" s="447"/>
      <c r="I1" s="447"/>
      <c r="J1" s="447"/>
      <c r="K1" s="447"/>
      <c r="L1" s="447"/>
    </row>
    <row r="2" spans="1:12" ht="32.25" customHeight="1" x14ac:dyDescent="0.4">
      <c r="A2" s="36"/>
      <c r="B2" s="36"/>
      <c r="C2" s="36"/>
      <c r="D2" s="441" t="s">
        <v>128</v>
      </c>
      <c r="E2" s="442"/>
      <c r="F2" s="443"/>
      <c r="G2" s="444" t="s">
        <v>16</v>
      </c>
      <c r="H2" s="445"/>
      <c r="I2" s="446"/>
      <c r="J2" s="444" t="s">
        <v>17</v>
      </c>
      <c r="K2" s="445"/>
      <c r="L2" s="445"/>
    </row>
    <row r="3" spans="1:12" ht="47.25" customHeight="1" x14ac:dyDescent="0.4">
      <c r="A3" s="74" t="s">
        <v>71</v>
      </c>
      <c r="B3" s="75" t="s">
        <v>52</v>
      </c>
      <c r="C3" s="75"/>
      <c r="D3" s="85" t="s">
        <v>29</v>
      </c>
      <c r="E3" s="84" t="s">
        <v>43</v>
      </c>
      <c r="F3" s="86" t="s">
        <v>124</v>
      </c>
      <c r="G3" s="120" t="s">
        <v>45</v>
      </c>
      <c r="H3" s="119" t="s">
        <v>43</v>
      </c>
      <c r="I3" s="121" t="s">
        <v>125</v>
      </c>
      <c r="J3" s="84" t="s">
        <v>44</v>
      </c>
      <c r="K3" s="84" t="s">
        <v>43</v>
      </c>
      <c r="L3" s="119" t="s">
        <v>125</v>
      </c>
    </row>
    <row r="4" spans="1:12" x14ac:dyDescent="0.4">
      <c r="A4" s="212" t="str">
        <f t="shared" ref="A4:A11" si="0">VLOOKUP(C4,VL_SOY_2020,2,FALSE)</f>
        <v>Dyna-Gro S43XF85S</v>
      </c>
      <c r="B4" s="212" t="str">
        <f t="shared" ref="B4:B11" si="1">VLOOKUP(C4,VL_SOY_2020,4,FALSE)</f>
        <v>XFS</v>
      </c>
      <c r="C4" s="212" t="s">
        <v>308</v>
      </c>
      <c r="D4" s="213">
        <f t="shared" ref="D4:E11" si="2">AVERAGE(G4,J4)</f>
        <v>57.644649999999999</v>
      </c>
      <c r="E4" s="157">
        <f t="shared" si="2"/>
        <v>11.74475</v>
      </c>
      <c r="F4" s="158" t="str">
        <f t="shared" ref="F4:F11" si="3">IF(AND(I4="*",L4="*"),"*","")</f>
        <v/>
      </c>
      <c r="G4" s="183">
        <v>52.889299999999999</v>
      </c>
      <c r="H4" s="157">
        <v>11.3095</v>
      </c>
      <c r="I4" s="158"/>
      <c r="J4" s="178">
        <v>62.4</v>
      </c>
      <c r="K4" s="58">
        <v>12.18</v>
      </c>
      <c r="L4" s="157" t="s">
        <v>620</v>
      </c>
    </row>
    <row r="5" spans="1:12" x14ac:dyDescent="0.4">
      <c r="A5" s="166" t="str">
        <f t="shared" si="0"/>
        <v>Asgrow AG44XF4</v>
      </c>
      <c r="B5" s="166" t="str">
        <f t="shared" si="1"/>
        <v>XFS</v>
      </c>
      <c r="C5" s="166" t="s">
        <v>306</v>
      </c>
      <c r="D5" s="179">
        <f t="shared" si="2"/>
        <v>56.272649999999999</v>
      </c>
      <c r="E5" s="167">
        <f t="shared" si="2"/>
        <v>11.13725</v>
      </c>
      <c r="F5" s="168" t="str">
        <f t="shared" si="3"/>
        <v/>
      </c>
      <c r="G5" s="179">
        <v>53.2453</v>
      </c>
      <c r="H5" s="167">
        <v>10.374499999999999</v>
      </c>
      <c r="I5" s="168"/>
      <c r="J5" s="180">
        <v>59.3</v>
      </c>
      <c r="K5" s="169">
        <v>11.9</v>
      </c>
      <c r="L5" s="169" t="s">
        <v>620</v>
      </c>
    </row>
    <row r="6" spans="1:12" x14ac:dyDescent="0.4">
      <c r="A6" s="166" t="str">
        <f t="shared" si="0"/>
        <v>Asgrow AG42XF4</v>
      </c>
      <c r="B6" s="166" t="str">
        <f t="shared" si="1"/>
        <v>XF</v>
      </c>
      <c r="C6" s="166" t="s">
        <v>291</v>
      </c>
      <c r="D6" s="179">
        <f t="shared" si="2"/>
        <v>54.571600000000004</v>
      </c>
      <c r="E6" s="167">
        <f t="shared" si="2"/>
        <v>11.1745</v>
      </c>
      <c r="F6" s="168" t="str">
        <f t="shared" si="3"/>
        <v/>
      </c>
      <c r="G6" s="182">
        <v>53.843200000000003</v>
      </c>
      <c r="H6" s="167">
        <v>10.689</v>
      </c>
      <c r="I6" s="168" t="s">
        <v>620</v>
      </c>
      <c r="J6" s="180">
        <v>55.3</v>
      </c>
      <c r="K6" s="169">
        <v>11.66</v>
      </c>
      <c r="L6" s="170"/>
    </row>
    <row r="7" spans="1:12" x14ac:dyDescent="0.4">
      <c r="A7" s="212" t="str">
        <f t="shared" si="0"/>
        <v>Pioneer P41Z80BLX</v>
      </c>
      <c r="B7" s="212" t="str">
        <f t="shared" si="1"/>
        <v>LL/RR2X-Bolt</v>
      </c>
      <c r="C7" s="212" t="s">
        <v>278</v>
      </c>
      <c r="D7" s="213">
        <f t="shared" si="2"/>
        <v>53.592200000000005</v>
      </c>
      <c r="E7" s="157">
        <f t="shared" si="2"/>
        <v>11.295349999999999</v>
      </c>
      <c r="F7" s="158" t="str">
        <f t="shared" si="3"/>
        <v/>
      </c>
      <c r="G7" s="183">
        <v>51.084400000000002</v>
      </c>
      <c r="H7" s="157">
        <v>10.870699999999999</v>
      </c>
      <c r="I7" s="158"/>
      <c r="J7" s="178">
        <v>56.1</v>
      </c>
      <c r="K7" s="58">
        <v>11.72</v>
      </c>
      <c r="L7" s="157"/>
    </row>
    <row r="8" spans="1:12" x14ac:dyDescent="0.4">
      <c r="A8" s="57" t="str">
        <f t="shared" si="0"/>
        <v>Pioneer P45Z75E</v>
      </c>
      <c r="B8" s="57" t="str">
        <f t="shared" si="1"/>
        <v>E3</v>
      </c>
      <c r="C8" s="57" t="s">
        <v>273</v>
      </c>
      <c r="D8" s="177">
        <f t="shared" si="2"/>
        <v>52.664749999999998</v>
      </c>
      <c r="E8" s="59">
        <f t="shared" si="2"/>
        <v>11.41245</v>
      </c>
      <c r="F8" s="158" t="str">
        <f t="shared" si="3"/>
        <v>*</v>
      </c>
      <c r="G8" s="177">
        <v>57.929499999999997</v>
      </c>
      <c r="H8" s="59">
        <v>10.810600000000001</v>
      </c>
      <c r="I8" s="158" t="s">
        <v>620</v>
      </c>
      <c r="J8" s="178">
        <v>47.4</v>
      </c>
      <c r="K8" s="58">
        <v>12.0143</v>
      </c>
      <c r="L8" s="58" t="s">
        <v>620</v>
      </c>
    </row>
    <row r="9" spans="1:12" x14ac:dyDescent="0.4">
      <c r="A9" s="57" t="str">
        <f t="shared" si="0"/>
        <v>Pioneer P43Z44SE</v>
      </c>
      <c r="B9" s="57" t="str">
        <f t="shared" si="1"/>
        <v>E3S</v>
      </c>
      <c r="C9" s="57" t="s">
        <v>282</v>
      </c>
      <c r="D9" s="177">
        <f t="shared" si="2"/>
        <v>51.667000000000002</v>
      </c>
      <c r="E9" s="59">
        <f t="shared" si="2"/>
        <v>11.595949999999998</v>
      </c>
      <c r="F9" s="158" t="str">
        <f t="shared" si="3"/>
        <v>*</v>
      </c>
      <c r="G9" s="177">
        <v>55.234000000000002</v>
      </c>
      <c r="H9" s="59">
        <v>10.877599999999999</v>
      </c>
      <c r="I9" s="158" t="s">
        <v>620</v>
      </c>
      <c r="J9" s="178">
        <v>48.1</v>
      </c>
      <c r="K9" s="58">
        <v>12.314299999999999</v>
      </c>
      <c r="L9" s="58" t="s">
        <v>620</v>
      </c>
    </row>
    <row r="10" spans="1:12" x14ac:dyDescent="0.4">
      <c r="A10" s="166" t="str">
        <f t="shared" si="0"/>
        <v>Dyna-Gro S41EN72</v>
      </c>
      <c r="B10" s="166" t="str">
        <f t="shared" si="1"/>
        <v>E3</v>
      </c>
      <c r="C10" s="166" t="s">
        <v>136</v>
      </c>
      <c r="D10" s="179">
        <f t="shared" si="2"/>
        <v>50.258200000000002</v>
      </c>
      <c r="E10" s="167">
        <f t="shared" si="2"/>
        <v>12.048100000000002</v>
      </c>
      <c r="F10" s="168" t="str">
        <f t="shared" si="3"/>
        <v/>
      </c>
      <c r="G10" s="182">
        <v>55.616399999999999</v>
      </c>
      <c r="H10" s="167">
        <v>11.279500000000001</v>
      </c>
      <c r="I10" s="168" t="s">
        <v>620</v>
      </c>
      <c r="J10" s="180">
        <v>44.9</v>
      </c>
      <c r="K10" s="169">
        <v>12.816700000000001</v>
      </c>
      <c r="L10" s="170"/>
    </row>
    <row r="11" spans="1:12" x14ac:dyDescent="0.4">
      <c r="A11" s="57" t="str">
        <f t="shared" si="0"/>
        <v>Dyna-Gro S45EN25</v>
      </c>
      <c r="B11" s="57" t="str">
        <f t="shared" si="1"/>
        <v>E3</v>
      </c>
      <c r="C11" s="57" t="s">
        <v>267</v>
      </c>
      <c r="D11" s="177">
        <f t="shared" si="2"/>
        <v>49.987400000000001</v>
      </c>
      <c r="E11" s="59">
        <f t="shared" si="2"/>
        <v>11.581700000000001</v>
      </c>
      <c r="F11" s="158" t="str">
        <f t="shared" si="3"/>
        <v/>
      </c>
      <c r="G11" s="177">
        <v>52.3748</v>
      </c>
      <c r="H11" s="59">
        <v>11.1348</v>
      </c>
      <c r="I11" s="158"/>
      <c r="J11" s="178">
        <v>47.6</v>
      </c>
      <c r="K11" s="58">
        <v>12.028600000000001</v>
      </c>
      <c r="L11" s="58" t="s">
        <v>620</v>
      </c>
    </row>
    <row r="12" spans="1:12" ht="12.6" thickBot="1" x14ac:dyDescent="0.45">
      <c r="A12" s="71" t="s">
        <v>10</v>
      </c>
      <c r="B12" s="71"/>
      <c r="C12" s="71"/>
      <c r="D12" s="181">
        <f>AVERAGE(D4:D11)</f>
        <v>53.332306250000002</v>
      </c>
      <c r="E12" s="72">
        <f>AVERAGE(E4:E11)</f>
        <v>11.49875625</v>
      </c>
      <c r="F12" s="160"/>
      <c r="G12" s="181">
        <f>AVERAGE(G4:G11)</f>
        <v>54.027112500000001</v>
      </c>
      <c r="H12" s="72">
        <f>AVERAGE(H4:H11)</f>
        <v>10.918275</v>
      </c>
      <c r="I12" s="160"/>
      <c r="J12" s="72">
        <f>AVERAGE(J4:J11)</f>
        <v>52.637500000000003</v>
      </c>
      <c r="K12" s="72">
        <f>AVERAGE(K4:K11)</f>
        <v>12.079237499999998</v>
      </c>
      <c r="L12" s="72"/>
    </row>
    <row r="13" spans="1:12" x14ac:dyDescent="0.4">
      <c r="A13" s="15"/>
      <c r="B13" s="15"/>
      <c r="C13" s="15"/>
      <c r="D13" s="16"/>
      <c r="E13" s="19"/>
      <c r="F13" s="15"/>
      <c r="G13" s="16"/>
      <c r="H13" s="19"/>
      <c r="J13" s="16"/>
      <c r="K13" s="19"/>
      <c r="L13" s="13"/>
    </row>
    <row r="14" spans="1:12" x14ac:dyDescent="0.4">
      <c r="L14" s="20"/>
    </row>
    <row r="15" spans="1:12" x14ac:dyDescent="0.4">
      <c r="L15" s="20"/>
    </row>
    <row r="16" spans="1:12" x14ac:dyDescent="0.4">
      <c r="L16" s="20"/>
    </row>
    <row r="17" spans="1:12" x14ac:dyDescent="0.4">
      <c r="L17" s="20"/>
    </row>
    <row r="18" spans="1:12" x14ac:dyDescent="0.4">
      <c r="K18" s="17"/>
      <c r="L18" s="20"/>
    </row>
    <row r="19" spans="1:12" x14ac:dyDescent="0.4">
      <c r="L19" s="20"/>
    </row>
    <row r="20" spans="1:12" x14ac:dyDescent="0.4">
      <c r="L20" s="20"/>
    </row>
    <row r="21" spans="1:12" ht="13.8" x14ac:dyDescent="0.4">
      <c r="A21" s="21"/>
      <c r="B21" s="21"/>
      <c r="C21" s="21"/>
      <c r="D21" s="21"/>
      <c r="E21" s="21"/>
      <c r="F21" s="21" t="s">
        <v>18</v>
      </c>
      <c r="G21" s="21"/>
      <c r="H21" s="21"/>
      <c r="J21" s="21"/>
      <c r="K21" s="21"/>
      <c r="L21" s="21"/>
    </row>
    <row r="24" spans="1:12" x14ac:dyDescent="0.4">
      <c r="G24" s="60" t="s">
        <v>18</v>
      </c>
      <c r="J24" s="60" t="s">
        <v>18</v>
      </c>
    </row>
  </sheetData>
  <sortState xmlns:xlrd2="http://schemas.microsoft.com/office/spreadsheetml/2017/richdata2" ref="A4:L11">
    <sortCondition descending="1" ref="D4:D11"/>
  </sortState>
  <mergeCells count="4">
    <mergeCell ref="D2:F2"/>
    <mergeCell ref="J2:L2"/>
    <mergeCell ref="G2:I2"/>
    <mergeCell ref="A1:L1"/>
  </mergeCells>
  <conditionalFormatting sqref="A4:L11">
    <cfRule type="expression" dxfId="118" priority="3">
      <formula>MOD(ROW(),2)=0</formula>
    </cfRule>
  </conditionalFormatting>
  <pageMargins left="0.5" right="0.5" top="0.5" bottom="0.5" header="0.3" footer="0.3"/>
  <pageSetup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69"/>
  <sheetViews>
    <sheetView zoomScaleNormal="100" workbookViewId="0">
      <selection sqref="A1:V1"/>
    </sheetView>
  </sheetViews>
  <sheetFormatPr defaultRowHeight="12.3" x14ac:dyDescent="0.4"/>
  <cols>
    <col min="1" max="1" width="24.609375" customWidth="1"/>
    <col min="2" max="2" width="10.609375" style="1" customWidth="1"/>
    <col min="3" max="3" width="9.1640625" style="1" hidden="1" customWidth="1"/>
    <col min="4" max="5" width="5.5546875" style="2" customWidth="1"/>
    <col min="6" max="11" width="5.5546875" style="3" customWidth="1"/>
    <col min="12" max="12" width="10.609375" style="2" customWidth="1"/>
    <col min="13" max="16" width="5.5546875" hidden="1" customWidth="1"/>
    <col min="17" max="18" width="5.609375" style="44" hidden="1" customWidth="1"/>
    <col min="19" max="19" width="5.27734375" style="44" hidden="1" customWidth="1"/>
    <col min="20" max="20" width="5.609375" style="44" hidden="1" customWidth="1"/>
    <col min="21" max="21" width="5.27734375" style="44" hidden="1" customWidth="1"/>
    <col min="22" max="22" width="5.609375" style="44" hidden="1" customWidth="1"/>
  </cols>
  <sheetData>
    <row r="1" spans="1:22" s="12" customFormat="1" ht="45" customHeight="1" thickBot="1" x14ac:dyDescent="0.45">
      <c r="A1" s="408" t="s">
        <v>628</v>
      </c>
      <c r="B1" s="408"/>
      <c r="C1" s="408"/>
      <c r="D1" s="408"/>
      <c r="E1" s="408"/>
      <c r="F1" s="408"/>
      <c r="G1" s="408"/>
      <c r="H1" s="408"/>
      <c r="I1" s="408"/>
      <c r="J1" s="408"/>
      <c r="K1" s="408"/>
      <c r="L1" s="408"/>
      <c r="M1" s="408"/>
      <c r="N1" s="408"/>
      <c r="O1" s="408"/>
      <c r="P1" s="408"/>
      <c r="Q1" s="408"/>
      <c r="R1" s="408"/>
      <c r="S1" s="408"/>
      <c r="T1" s="408"/>
      <c r="U1" s="408"/>
      <c r="V1" s="408"/>
    </row>
    <row r="2" spans="1:22" ht="45" customHeight="1" thickBot="1" x14ac:dyDescent="0.45">
      <c r="A2" s="340" t="s">
        <v>71</v>
      </c>
      <c r="B2" s="341" t="s">
        <v>52</v>
      </c>
      <c r="C2" s="341"/>
      <c r="D2" s="406" t="s">
        <v>38</v>
      </c>
      <c r="E2" s="407"/>
      <c r="F2" s="406" t="s">
        <v>39</v>
      </c>
      <c r="G2" s="407"/>
      <c r="H2" s="406" t="s">
        <v>468</v>
      </c>
      <c r="I2" s="407"/>
      <c r="J2" s="406" t="s">
        <v>40</v>
      </c>
      <c r="K2" s="407"/>
      <c r="L2" s="342" t="s">
        <v>253</v>
      </c>
      <c r="M2" s="412" t="s">
        <v>93</v>
      </c>
      <c r="N2" s="413"/>
      <c r="O2" s="412" t="s">
        <v>94</v>
      </c>
      <c r="P2" s="413"/>
      <c r="Q2" s="409" t="s">
        <v>221</v>
      </c>
      <c r="R2" s="410"/>
      <c r="S2" s="409" t="s">
        <v>220</v>
      </c>
      <c r="T2" s="411"/>
      <c r="U2" s="409" t="s">
        <v>223</v>
      </c>
      <c r="V2" s="411"/>
    </row>
    <row r="3" spans="1:22" x14ac:dyDescent="0.4">
      <c r="A3" s="164" t="str">
        <f t="shared" ref="A3:A42" si="0">VLOOKUP(C3,VL_SOY_2020,2,FALSE)</f>
        <v>Dyna-Gro S49XF43S</v>
      </c>
      <c r="B3" s="164" t="str">
        <f t="shared" ref="B3:B42" si="1">VLOOKUP(C3,VL_SOY_2020,4,FALSE)</f>
        <v>XFS</v>
      </c>
      <c r="C3" s="164" t="s">
        <v>171</v>
      </c>
      <c r="D3" s="62">
        <v>56.682699999999997</v>
      </c>
      <c r="E3" s="161" t="s">
        <v>404</v>
      </c>
      <c r="F3" s="162">
        <v>10.828099999999999</v>
      </c>
      <c r="G3" s="163" t="s">
        <v>454</v>
      </c>
      <c r="H3" s="62">
        <v>138.38</v>
      </c>
      <c r="I3" s="161" t="s">
        <v>409</v>
      </c>
      <c r="J3" s="62">
        <v>32.547600000000003</v>
      </c>
      <c r="K3" s="161" t="s">
        <v>494</v>
      </c>
      <c r="L3" s="175">
        <v>1.3332999999999999</v>
      </c>
      <c r="M3" s="162"/>
      <c r="N3" s="163"/>
      <c r="O3" s="162"/>
      <c r="P3" s="163"/>
      <c r="Q3" s="162"/>
      <c r="R3" s="163"/>
      <c r="S3" s="162"/>
      <c r="T3" s="163"/>
      <c r="U3" s="162"/>
      <c r="V3" s="163"/>
    </row>
    <row r="4" spans="1:22" x14ac:dyDescent="0.4">
      <c r="A4" s="164" t="str">
        <f t="shared" si="0"/>
        <v>Asgrow AG49XF4</v>
      </c>
      <c r="B4" s="164" t="str">
        <f t="shared" si="1"/>
        <v>XFS</v>
      </c>
      <c r="C4" s="164" t="s">
        <v>307</v>
      </c>
      <c r="D4" s="62">
        <v>56.5717</v>
      </c>
      <c r="E4" s="161" t="s">
        <v>408</v>
      </c>
      <c r="F4" s="162">
        <v>10.962899999999999</v>
      </c>
      <c r="G4" s="163" t="s">
        <v>475</v>
      </c>
      <c r="H4" s="62">
        <v>134.66999999999999</v>
      </c>
      <c r="I4" s="161" t="s">
        <v>488</v>
      </c>
      <c r="J4" s="62">
        <v>37.023800000000001</v>
      </c>
      <c r="K4" s="161" t="s">
        <v>483</v>
      </c>
      <c r="L4" s="175">
        <v>1.1429</v>
      </c>
      <c r="M4" s="162"/>
      <c r="N4" s="163"/>
      <c r="O4" s="162"/>
      <c r="P4" s="163"/>
      <c r="Q4" s="162"/>
      <c r="R4" s="163"/>
      <c r="S4" s="162"/>
      <c r="T4" s="163"/>
      <c r="U4" s="162"/>
      <c r="V4" s="163"/>
    </row>
    <row r="5" spans="1:22" x14ac:dyDescent="0.4">
      <c r="A5" s="53" t="str">
        <f t="shared" si="0"/>
        <v>Pioneer P49Z02E</v>
      </c>
      <c r="B5" s="53" t="str">
        <f t="shared" si="1"/>
        <v>E3</v>
      </c>
      <c r="C5" s="53" t="s">
        <v>275</v>
      </c>
      <c r="D5" s="62">
        <v>56.3874</v>
      </c>
      <c r="E5" s="161" t="s">
        <v>409</v>
      </c>
      <c r="F5" s="162">
        <v>10.9215</v>
      </c>
      <c r="G5" s="163" t="s">
        <v>472</v>
      </c>
      <c r="H5" s="62">
        <v>136.07</v>
      </c>
      <c r="I5" s="161" t="s">
        <v>483</v>
      </c>
      <c r="J5" s="62">
        <v>33.694600000000001</v>
      </c>
      <c r="K5" s="161" t="s">
        <v>500</v>
      </c>
      <c r="L5" s="175">
        <v>1.0476000000000001</v>
      </c>
      <c r="M5" s="162"/>
      <c r="N5" s="163"/>
      <c r="O5" s="162"/>
      <c r="P5" s="163"/>
      <c r="Q5" s="162"/>
      <c r="R5" s="163"/>
      <c r="S5" s="162"/>
      <c r="T5" s="163"/>
      <c r="U5" s="162"/>
      <c r="V5" s="163"/>
    </row>
    <row r="6" spans="1:22" x14ac:dyDescent="0.4">
      <c r="A6" s="53" t="str">
        <f t="shared" si="0"/>
        <v>Pioneer P47Z15BE</v>
      </c>
      <c r="B6" s="53" t="str">
        <f t="shared" si="1"/>
        <v>E3S-Bolt</v>
      </c>
      <c r="C6" s="53" t="s">
        <v>277</v>
      </c>
      <c r="D6" s="62">
        <v>56.245699999999999</v>
      </c>
      <c r="E6" s="161" t="s">
        <v>420</v>
      </c>
      <c r="F6" s="162">
        <v>10.3658</v>
      </c>
      <c r="G6" s="163" t="s">
        <v>504</v>
      </c>
      <c r="H6" s="62">
        <v>132.27000000000001</v>
      </c>
      <c r="I6" s="161" t="s">
        <v>501</v>
      </c>
      <c r="J6" s="62">
        <v>36.589700000000001</v>
      </c>
      <c r="K6" s="161" t="s">
        <v>422</v>
      </c>
      <c r="L6" s="175">
        <v>1.0952</v>
      </c>
      <c r="M6" s="162"/>
      <c r="N6" s="163"/>
      <c r="O6" s="162"/>
      <c r="P6" s="163"/>
      <c r="Q6" s="162"/>
      <c r="R6" s="163"/>
      <c r="S6" s="162"/>
      <c r="T6" s="163"/>
      <c r="U6" s="162"/>
      <c r="V6" s="163"/>
    </row>
    <row r="7" spans="1:22" x14ac:dyDescent="0.4">
      <c r="A7" s="53" t="str">
        <f t="shared" si="0"/>
        <v>Revere 49-F36</v>
      </c>
      <c r="B7" s="53" t="str">
        <f t="shared" si="1"/>
        <v>XF</v>
      </c>
      <c r="C7" s="53" t="s">
        <v>304</v>
      </c>
      <c r="D7" s="62">
        <v>55.798299999999998</v>
      </c>
      <c r="E7" s="161" t="s">
        <v>420</v>
      </c>
      <c r="F7" s="162">
        <v>11.567600000000001</v>
      </c>
      <c r="G7" s="163" t="s">
        <v>408</v>
      </c>
      <c r="H7" s="62">
        <v>139</v>
      </c>
      <c r="I7" s="161" t="s">
        <v>404</v>
      </c>
      <c r="J7" s="62">
        <v>38.5</v>
      </c>
      <c r="K7" s="161" t="s">
        <v>411</v>
      </c>
      <c r="L7" s="175">
        <v>1.4762</v>
      </c>
      <c r="M7" s="162"/>
      <c r="N7" s="163"/>
      <c r="O7" s="162"/>
      <c r="P7" s="163"/>
      <c r="Q7" s="162"/>
      <c r="R7" s="163"/>
      <c r="S7" s="162"/>
      <c r="T7" s="163"/>
      <c r="U7" s="162"/>
      <c r="V7" s="163"/>
    </row>
    <row r="8" spans="1:22" x14ac:dyDescent="0.4">
      <c r="A8" s="164" t="str">
        <f t="shared" si="0"/>
        <v>Donmario DM48F53*</v>
      </c>
      <c r="B8" s="164" t="str">
        <f t="shared" si="1"/>
        <v>XF</v>
      </c>
      <c r="C8" s="164" t="s">
        <v>204</v>
      </c>
      <c r="D8" s="62">
        <v>55.386099999999999</v>
      </c>
      <c r="E8" s="161" t="s">
        <v>426</v>
      </c>
      <c r="F8" s="162">
        <v>10.7723</v>
      </c>
      <c r="G8" s="163" t="s">
        <v>486</v>
      </c>
      <c r="H8" s="62">
        <v>135.66999999999999</v>
      </c>
      <c r="I8" s="161" t="s">
        <v>424</v>
      </c>
      <c r="J8" s="62">
        <v>30.047599999999999</v>
      </c>
      <c r="K8" s="161" t="s">
        <v>497</v>
      </c>
      <c r="L8" s="175">
        <v>1.0476000000000001</v>
      </c>
      <c r="M8" s="162"/>
      <c r="N8" s="163"/>
      <c r="O8" s="162"/>
      <c r="P8" s="163"/>
      <c r="Q8" s="162"/>
      <c r="R8" s="163"/>
      <c r="S8" s="162"/>
      <c r="T8" s="163"/>
      <c r="U8" s="162"/>
      <c r="V8" s="163"/>
    </row>
    <row r="9" spans="1:22" x14ac:dyDescent="0.4">
      <c r="A9" s="164" t="str">
        <f t="shared" si="0"/>
        <v>CNI Integra XF4875S</v>
      </c>
      <c r="B9" s="164" t="str">
        <f t="shared" si="1"/>
        <v>XF</v>
      </c>
      <c r="C9" s="164" t="s">
        <v>296</v>
      </c>
      <c r="D9" s="62">
        <v>55.329799999999999</v>
      </c>
      <c r="E9" s="161" t="s">
        <v>426</v>
      </c>
      <c r="F9" s="162">
        <v>11.485200000000001</v>
      </c>
      <c r="G9" s="163" t="s">
        <v>409</v>
      </c>
      <c r="H9" s="62">
        <v>138.62</v>
      </c>
      <c r="I9" s="161" t="s">
        <v>408</v>
      </c>
      <c r="J9" s="62">
        <v>38</v>
      </c>
      <c r="K9" s="161" t="s">
        <v>430</v>
      </c>
      <c r="L9" s="175">
        <v>1.3095000000000001</v>
      </c>
      <c r="M9" s="162"/>
      <c r="N9" s="163"/>
      <c r="O9" s="162"/>
      <c r="P9" s="163"/>
      <c r="Q9" s="162"/>
      <c r="R9" s="163"/>
      <c r="S9" s="162"/>
      <c r="T9" s="163"/>
      <c r="U9" s="162"/>
      <c r="V9" s="163"/>
    </row>
    <row r="10" spans="1:22" x14ac:dyDescent="0.4">
      <c r="A10" s="53" t="str">
        <f t="shared" si="0"/>
        <v>Progeny 4947XFS</v>
      </c>
      <c r="B10" s="53" t="str">
        <f t="shared" si="1"/>
        <v>XFS</v>
      </c>
      <c r="C10" s="53" t="s">
        <v>310</v>
      </c>
      <c r="D10" s="62">
        <v>55.032299999999999</v>
      </c>
      <c r="E10" s="161" t="s">
        <v>416</v>
      </c>
      <c r="F10" s="162">
        <v>11.6473</v>
      </c>
      <c r="G10" s="163" t="s">
        <v>408</v>
      </c>
      <c r="H10" s="62">
        <v>139.25</v>
      </c>
      <c r="I10" s="161" t="s">
        <v>404</v>
      </c>
      <c r="J10" s="62">
        <v>38.764699999999998</v>
      </c>
      <c r="K10" s="161" t="s">
        <v>407</v>
      </c>
      <c r="L10" s="175">
        <v>1.1667000000000001</v>
      </c>
      <c r="M10" s="162"/>
      <c r="N10" s="163"/>
      <c r="O10" s="162"/>
      <c r="P10" s="163"/>
      <c r="Q10" s="162"/>
      <c r="R10" s="163"/>
      <c r="S10" s="162"/>
      <c r="T10" s="163"/>
      <c r="U10" s="162"/>
      <c r="V10" s="163"/>
    </row>
    <row r="11" spans="1:22" x14ac:dyDescent="0.4">
      <c r="A11" s="164" t="str">
        <f t="shared" si="0"/>
        <v>Pioneer P48Z70BLX</v>
      </c>
      <c r="B11" s="164" t="str">
        <f t="shared" si="1"/>
        <v>LL/RR2X-Bolt</v>
      </c>
      <c r="C11" s="164" t="s">
        <v>279</v>
      </c>
      <c r="D11" s="62">
        <v>54.621000000000002</v>
      </c>
      <c r="E11" s="161" t="s">
        <v>417</v>
      </c>
      <c r="F11" s="162">
        <v>10.7818</v>
      </c>
      <c r="G11" s="163" t="s">
        <v>486</v>
      </c>
      <c r="H11" s="62">
        <v>135.09</v>
      </c>
      <c r="I11" s="161" t="s">
        <v>451</v>
      </c>
      <c r="J11" s="62">
        <v>41.057000000000002</v>
      </c>
      <c r="K11" s="161" t="s">
        <v>404</v>
      </c>
      <c r="L11" s="175">
        <v>1.2675000000000001</v>
      </c>
      <c r="M11" s="162"/>
      <c r="N11" s="163"/>
      <c r="O11" s="162"/>
      <c r="P11" s="163"/>
      <c r="Q11" s="162"/>
      <c r="R11" s="163"/>
      <c r="S11" s="162"/>
      <c r="T11" s="163"/>
      <c r="U11" s="162"/>
      <c r="V11" s="163"/>
    </row>
    <row r="12" spans="1:22" x14ac:dyDescent="0.4">
      <c r="A12" s="164" t="str">
        <f t="shared" si="0"/>
        <v>USG 7461XFS***</v>
      </c>
      <c r="B12" s="164" t="str">
        <f t="shared" si="1"/>
        <v>XFS</v>
      </c>
      <c r="C12" s="164" t="s">
        <v>139</v>
      </c>
      <c r="D12" s="62">
        <v>53.856999999999999</v>
      </c>
      <c r="E12" s="161" t="s">
        <v>435</v>
      </c>
      <c r="F12" s="162">
        <v>11.265000000000001</v>
      </c>
      <c r="G12" s="163" t="s">
        <v>416</v>
      </c>
      <c r="H12" s="62">
        <v>135.05000000000001</v>
      </c>
      <c r="I12" s="161" t="s">
        <v>451</v>
      </c>
      <c r="J12" s="62">
        <v>39.144599999999997</v>
      </c>
      <c r="K12" s="161" t="s">
        <v>469</v>
      </c>
      <c r="L12" s="175">
        <v>1.119</v>
      </c>
      <c r="M12" s="162"/>
      <c r="N12" s="163"/>
      <c r="O12" s="162"/>
      <c r="P12" s="163"/>
      <c r="Q12" s="162"/>
      <c r="R12" s="163"/>
      <c r="S12" s="162"/>
      <c r="T12" s="163"/>
      <c r="U12" s="162"/>
      <c r="V12" s="163"/>
    </row>
    <row r="13" spans="1:22" x14ac:dyDescent="0.4">
      <c r="A13" s="53" t="str">
        <f t="shared" si="0"/>
        <v>Innvictis A4862XF</v>
      </c>
      <c r="B13" s="53" t="str">
        <f t="shared" si="1"/>
        <v>XF</v>
      </c>
      <c r="C13" s="53" t="s">
        <v>172</v>
      </c>
      <c r="D13" s="62">
        <v>52.749400000000001</v>
      </c>
      <c r="E13" s="161" t="s">
        <v>456</v>
      </c>
      <c r="F13" s="162">
        <v>10.8178</v>
      </c>
      <c r="G13" s="163" t="s">
        <v>455</v>
      </c>
      <c r="H13" s="62">
        <v>135.76</v>
      </c>
      <c r="I13" s="161" t="s">
        <v>424</v>
      </c>
      <c r="J13" s="62">
        <v>34.738100000000003</v>
      </c>
      <c r="K13" s="161" t="s">
        <v>438</v>
      </c>
      <c r="L13" s="175">
        <v>1.1429</v>
      </c>
      <c r="M13" s="162"/>
      <c r="N13" s="163"/>
      <c r="O13" s="162"/>
      <c r="P13" s="163"/>
      <c r="Q13" s="162"/>
      <c r="R13" s="163"/>
      <c r="S13" s="162"/>
      <c r="T13" s="163"/>
      <c r="U13" s="162"/>
      <c r="V13" s="163"/>
    </row>
    <row r="14" spans="1:22" x14ac:dyDescent="0.4">
      <c r="A14" s="164" t="str">
        <f t="shared" si="0"/>
        <v>Progeny 4623XF</v>
      </c>
      <c r="B14" s="164" t="str">
        <f t="shared" si="1"/>
        <v>XF</v>
      </c>
      <c r="C14" s="164" t="s">
        <v>302</v>
      </c>
      <c r="D14" s="62">
        <v>52.684399999999997</v>
      </c>
      <c r="E14" s="161" t="s">
        <v>470</v>
      </c>
      <c r="F14" s="162">
        <v>10.745200000000001</v>
      </c>
      <c r="G14" s="163" t="s">
        <v>486</v>
      </c>
      <c r="H14" s="62">
        <v>135.66999999999999</v>
      </c>
      <c r="I14" s="161" t="s">
        <v>424</v>
      </c>
      <c r="J14" s="62">
        <v>35.381</v>
      </c>
      <c r="K14" s="161" t="s">
        <v>486</v>
      </c>
      <c r="L14" s="175">
        <v>1.0952</v>
      </c>
      <c r="M14" s="162"/>
      <c r="N14" s="163"/>
      <c r="O14" s="162"/>
      <c r="P14" s="163"/>
      <c r="Q14" s="162"/>
      <c r="R14" s="163"/>
      <c r="S14" s="162"/>
      <c r="T14" s="163"/>
      <c r="U14" s="162"/>
      <c r="V14" s="163"/>
    </row>
    <row r="15" spans="1:22" x14ac:dyDescent="0.4">
      <c r="A15" s="164" t="str">
        <f t="shared" si="0"/>
        <v>USG 7494ETS</v>
      </c>
      <c r="B15" s="164" t="str">
        <f t="shared" si="1"/>
        <v>E3S</v>
      </c>
      <c r="C15" s="164" t="s">
        <v>213</v>
      </c>
      <c r="D15" s="62">
        <v>52.415399999999998</v>
      </c>
      <c r="E15" s="161" t="s">
        <v>449</v>
      </c>
      <c r="F15" s="162">
        <v>11.4276</v>
      </c>
      <c r="G15" s="163" t="s">
        <v>420</v>
      </c>
      <c r="H15" s="62">
        <v>133.76</v>
      </c>
      <c r="I15" s="161" t="s">
        <v>482</v>
      </c>
      <c r="J15" s="62">
        <v>36.285699999999999</v>
      </c>
      <c r="K15" s="161" t="s">
        <v>474</v>
      </c>
      <c r="L15" s="175">
        <v>1.1429</v>
      </c>
      <c r="M15" s="162"/>
      <c r="N15" s="163"/>
      <c r="O15" s="162"/>
      <c r="P15" s="163"/>
      <c r="Q15" s="162"/>
      <c r="R15" s="163"/>
      <c r="S15" s="162"/>
      <c r="T15" s="163"/>
      <c r="U15" s="162"/>
      <c r="V15" s="163"/>
    </row>
    <row r="16" spans="1:22" x14ac:dyDescent="0.4">
      <c r="A16" s="164" t="str">
        <f t="shared" si="0"/>
        <v>Progeny 4691XFS</v>
      </c>
      <c r="B16" s="164" t="str">
        <f t="shared" si="1"/>
        <v>XFS</v>
      </c>
      <c r="C16" s="164" t="s">
        <v>173</v>
      </c>
      <c r="D16" s="62">
        <v>51.751399999999997</v>
      </c>
      <c r="E16" s="161" t="s">
        <v>478</v>
      </c>
      <c r="F16" s="162">
        <v>11.369</v>
      </c>
      <c r="G16" s="163" t="s">
        <v>420</v>
      </c>
      <c r="H16" s="62">
        <v>134.52000000000001</v>
      </c>
      <c r="I16" s="161" t="s">
        <v>486</v>
      </c>
      <c r="J16" s="62">
        <v>39.381</v>
      </c>
      <c r="K16" s="161" t="s">
        <v>469</v>
      </c>
      <c r="L16" s="175">
        <v>1.2381</v>
      </c>
      <c r="M16" s="162"/>
      <c r="N16" s="163"/>
      <c r="O16" s="162"/>
      <c r="P16" s="163"/>
      <c r="Q16" s="162"/>
      <c r="R16" s="163"/>
      <c r="S16" s="162"/>
      <c r="T16" s="163"/>
      <c r="U16" s="162"/>
      <c r="V16" s="163"/>
    </row>
    <row r="17" spans="1:22" x14ac:dyDescent="0.4">
      <c r="A17" s="164" t="str">
        <f t="shared" si="0"/>
        <v>USG 7495XFS</v>
      </c>
      <c r="B17" s="164" t="str">
        <f t="shared" si="1"/>
        <v>XFS</v>
      </c>
      <c r="C17" s="164" t="s">
        <v>312</v>
      </c>
      <c r="D17" s="62">
        <v>51.596699999999998</v>
      </c>
      <c r="E17" s="161" t="s">
        <v>505</v>
      </c>
      <c r="F17" s="162">
        <v>10.4816</v>
      </c>
      <c r="G17" s="163" t="s">
        <v>480</v>
      </c>
      <c r="H17" s="62">
        <v>137.38999999999999</v>
      </c>
      <c r="I17" s="161" t="s">
        <v>411</v>
      </c>
      <c r="J17" s="62">
        <v>38.364800000000002</v>
      </c>
      <c r="K17" s="161" t="s">
        <v>415</v>
      </c>
      <c r="L17" s="175">
        <v>1.5952</v>
      </c>
      <c r="M17" s="162"/>
      <c r="N17" s="163"/>
      <c r="O17" s="162"/>
      <c r="P17" s="163"/>
      <c r="Q17" s="162"/>
      <c r="R17" s="163"/>
      <c r="S17" s="162"/>
      <c r="T17" s="163"/>
      <c r="U17" s="162"/>
      <c r="V17" s="163"/>
    </row>
    <row r="18" spans="1:22" x14ac:dyDescent="0.4">
      <c r="A18" s="164" t="str">
        <f t="shared" si="0"/>
        <v>USG 7485ETS</v>
      </c>
      <c r="B18" s="164" t="str">
        <f t="shared" si="1"/>
        <v>E3S</v>
      </c>
      <c r="C18" s="164" t="s">
        <v>281</v>
      </c>
      <c r="D18" s="62">
        <v>51.434399999999997</v>
      </c>
      <c r="E18" s="161" t="s">
        <v>440</v>
      </c>
      <c r="F18" s="162">
        <v>10.8324</v>
      </c>
      <c r="G18" s="163" t="s">
        <v>454</v>
      </c>
      <c r="H18" s="62">
        <v>134.53</v>
      </c>
      <c r="I18" s="161" t="s">
        <v>486</v>
      </c>
      <c r="J18" s="62">
        <v>36.895899999999997</v>
      </c>
      <c r="K18" s="161" t="s">
        <v>421</v>
      </c>
      <c r="L18" s="175">
        <v>1.3926000000000001</v>
      </c>
      <c r="M18" s="162"/>
      <c r="N18" s="163"/>
      <c r="O18" s="162"/>
      <c r="P18" s="163"/>
      <c r="Q18" s="162"/>
      <c r="R18" s="163"/>
      <c r="S18" s="162"/>
      <c r="T18" s="163"/>
      <c r="U18" s="162"/>
      <c r="V18" s="163"/>
    </row>
    <row r="19" spans="1:22" x14ac:dyDescent="0.4">
      <c r="A19" s="164" t="str">
        <f t="shared" si="0"/>
        <v>Revere 47-F77</v>
      </c>
      <c r="B19" s="164" t="str">
        <f t="shared" si="1"/>
        <v>XF</v>
      </c>
      <c r="C19" s="164" t="s">
        <v>305</v>
      </c>
      <c r="D19" s="62">
        <v>51.420299999999997</v>
      </c>
      <c r="E19" s="161" t="s">
        <v>440</v>
      </c>
      <c r="F19" s="162">
        <v>10.692399999999999</v>
      </c>
      <c r="G19" s="163" t="s">
        <v>486</v>
      </c>
      <c r="H19" s="62">
        <v>134.1</v>
      </c>
      <c r="I19" s="161" t="s">
        <v>484</v>
      </c>
      <c r="J19" s="62">
        <v>38.6905</v>
      </c>
      <c r="K19" s="161" t="s">
        <v>407</v>
      </c>
      <c r="L19" s="175">
        <v>1.3332999999999999</v>
      </c>
      <c r="M19" s="162"/>
      <c r="N19" s="163"/>
      <c r="O19" s="162"/>
      <c r="P19" s="163"/>
      <c r="Q19" s="162"/>
      <c r="R19" s="163"/>
      <c r="S19" s="162"/>
      <c r="T19" s="163"/>
      <c r="U19" s="162"/>
      <c r="V19" s="163"/>
    </row>
    <row r="20" spans="1:22" x14ac:dyDescent="0.4">
      <c r="A20" s="164" t="str">
        <f t="shared" si="0"/>
        <v>Great Heart GT4756XF</v>
      </c>
      <c r="B20" s="164" t="str">
        <f t="shared" si="1"/>
        <v>RR/LL</v>
      </c>
      <c r="C20" s="164" t="s">
        <v>286</v>
      </c>
      <c r="D20" s="62">
        <v>51.382199999999997</v>
      </c>
      <c r="E20" s="161" t="s">
        <v>440</v>
      </c>
      <c r="F20" s="162">
        <v>10.8483</v>
      </c>
      <c r="G20" s="163" t="s">
        <v>454</v>
      </c>
      <c r="H20" s="62">
        <v>133.57</v>
      </c>
      <c r="I20" s="161" t="s">
        <v>436</v>
      </c>
      <c r="J20" s="62">
        <v>34.523800000000001</v>
      </c>
      <c r="K20" s="161" t="s">
        <v>491</v>
      </c>
      <c r="L20" s="175">
        <v>1.3332999999999999</v>
      </c>
      <c r="M20" s="162"/>
      <c r="N20" s="163"/>
      <c r="O20" s="162"/>
      <c r="P20" s="163"/>
      <c r="Q20" s="162"/>
      <c r="R20" s="163"/>
      <c r="S20" s="162"/>
      <c r="T20" s="163"/>
      <c r="U20" s="162"/>
      <c r="V20" s="163"/>
    </row>
    <row r="21" spans="1:22" x14ac:dyDescent="0.4">
      <c r="A21" s="164" t="str">
        <f t="shared" si="0"/>
        <v>Progeny 4604XFS</v>
      </c>
      <c r="B21" s="164" t="str">
        <f t="shared" si="1"/>
        <v>XFS</v>
      </c>
      <c r="C21" s="164" t="s">
        <v>137</v>
      </c>
      <c r="D21" s="62">
        <v>51.374200000000002</v>
      </c>
      <c r="E21" s="161" t="s">
        <v>440</v>
      </c>
      <c r="F21" s="162">
        <v>11.09</v>
      </c>
      <c r="G21" s="163" t="s">
        <v>419</v>
      </c>
      <c r="H21" s="62">
        <v>136.05000000000001</v>
      </c>
      <c r="I21" s="161" t="s">
        <v>483</v>
      </c>
      <c r="J21" s="62">
        <v>38.881</v>
      </c>
      <c r="K21" s="161" t="s">
        <v>469</v>
      </c>
      <c r="L21" s="175">
        <v>1.2142999999999999</v>
      </c>
      <c r="M21" s="162"/>
      <c r="N21" s="163"/>
      <c r="O21" s="162"/>
      <c r="P21" s="163"/>
      <c r="Q21" s="162"/>
      <c r="R21" s="163"/>
      <c r="S21" s="162"/>
      <c r="T21" s="163"/>
      <c r="U21" s="162"/>
      <c r="V21" s="163"/>
    </row>
    <row r="22" spans="1:22" x14ac:dyDescent="0.4">
      <c r="A22" s="164" t="str">
        <f t="shared" si="0"/>
        <v>Pioneer P46A90LX</v>
      </c>
      <c r="B22" s="164" t="str">
        <f t="shared" si="1"/>
        <v>RR2X/LL</v>
      </c>
      <c r="C22" s="164" t="s">
        <v>288</v>
      </c>
      <c r="D22" s="62">
        <v>51.345799999999997</v>
      </c>
      <c r="E22" s="161" t="s">
        <v>440</v>
      </c>
      <c r="F22" s="162">
        <v>11.510999999999999</v>
      </c>
      <c r="G22" s="163" t="s">
        <v>408</v>
      </c>
      <c r="H22" s="62">
        <v>132.13999999999999</v>
      </c>
      <c r="I22" s="161" t="s">
        <v>498</v>
      </c>
      <c r="J22" s="62">
        <v>36.714300000000001</v>
      </c>
      <c r="K22" s="161" t="s">
        <v>422</v>
      </c>
      <c r="L22" s="175">
        <v>1.2381</v>
      </c>
      <c r="M22" s="162"/>
      <c r="N22" s="163"/>
      <c r="O22" s="162"/>
      <c r="P22" s="163"/>
      <c r="Q22" s="162"/>
      <c r="R22" s="163"/>
      <c r="S22" s="162"/>
      <c r="T22" s="163"/>
      <c r="U22" s="162"/>
      <c r="V22" s="163"/>
    </row>
    <row r="23" spans="1:22" x14ac:dyDescent="0.4">
      <c r="A23" s="53" t="str">
        <f t="shared" si="0"/>
        <v>CNI Integra XF4634S</v>
      </c>
      <c r="B23" s="53" t="str">
        <f t="shared" si="1"/>
        <v>XF</v>
      </c>
      <c r="C23" s="53" t="s">
        <v>295</v>
      </c>
      <c r="D23" s="62">
        <v>51.067399999999999</v>
      </c>
      <c r="E23" s="161" t="s">
        <v>442</v>
      </c>
      <c r="F23" s="162">
        <v>10.779500000000001</v>
      </c>
      <c r="G23" s="163" t="s">
        <v>455</v>
      </c>
      <c r="H23" s="62">
        <v>133.62</v>
      </c>
      <c r="I23" s="161" t="s">
        <v>436</v>
      </c>
      <c r="J23" s="62">
        <v>39.071399999999997</v>
      </c>
      <c r="K23" s="161" t="s">
        <v>469</v>
      </c>
      <c r="L23" s="175">
        <v>1.0952</v>
      </c>
      <c r="M23" s="162"/>
      <c r="N23" s="163"/>
      <c r="O23" s="162"/>
      <c r="P23" s="163"/>
      <c r="Q23" s="162"/>
      <c r="R23" s="163"/>
      <c r="S23" s="162"/>
      <c r="T23" s="163"/>
      <c r="U23" s="162"/>
      <c r="V23" s="163"/>
    </row>
    <row r="24" spans="1:22" x14ac:dyDescent="0.4">
      <c r="A24" s="164" t="str">
        <f t="shared" si="0"/>
        <v>Dyna-Gro S48XF35</v>
      </c>
      <c r="B24" s="164" t="str">
        <f t="shared" si="1"/>
        <v>XF</v>
      </c>
      <c r="C24" s="164" t="s">
        <v>298</v>
      </c>
      <c r="D24" s="62">
        <v>50.922400000000003</v>
      </c>
      <c r="E24" s="161" t="s">
        <v>442</v>
      </c>
      <c r="F24" s="162">
        <v>10.8332</v>
      </c>
      <c r="G24" s="163" t="s">
        <v>454</v>
      </c>
      <c r="H24" s="62">
        <v>137.05000000000001</v>
      </c>
      <c r="I24" s="161" t="s">
        <v>427</v>
      </c>
      <c r="J24" s="62">
        <v>32.214300000000001</v>
      </c>
      <c r="K24" s="161" t="s">
        <v>502</v>
      </c>
      <c r="L24" s="175">
        <v>1</v>
      </c>
      <c r="M24" s="162"/>
      <c r="N24" s="163"/>
      <c r="O24" s="162"/>
      <c r="P24" s="163"/>
      <c r="Q24" s="162"/>
      <c r="R24" s="163"/>
      <c r="S24" s="162"/>
      <c r="T24" s="163"/>
      <c r="U24" s="162"/>
      <c r="V24" s="163"/>
    </row>
    <row r="25" spans="1:22" x14ac:dyDescent="0.4">
      <c r="A25" s="164" t="str">
        <f t="shared" si="0"/>
        <v>Xitavo XO 4894E</v>
      </c>
      <c r="B25" s="164" t="str">
        <f t="shared" si="1"/>
        <v>E3</v>
      </c>
      <c r="C25" s="164" t="s">
        <v>219</v>
      </c>
      <c r="D25" s="62">
        <v>50.554600000000001</v>
      </c>
      <c r="E25" s="161" t="s">
        <v>432</v>
      </c>
      <c r="F25" s="162">
        <v>11.649800000000001</v>
      </c>
      <c r="G25" s="163" t="s">
        <v>404</v>
      </c>
      <c r="H25" s="62">
        <v>133.81</v>
      </c>
      <c r="I25" s="161" t="s">
        <v>482</v>
      </c>
      <c r="J25" s="62">
        <v>37.161900000000003</v>
      </c>
      <c r="K25" s="161" t="s">
        <v>431</v>
      </c>
      <c r="L25" s="175">
        <v>1.2142999999999999</v>
      </c>
      <c r="M25" s="162"/>
      <c r="N25" s="163"/>
      <c r="O25" s="162"/>
      <c r="P25" s="163"/>
      <c r="Q25" s="162"/>
      <c r="R25" s="163"/>
      <c r="S25" s="162"/>
      <c r="T25" s="163"/>
      <c r="U25" s="162"/>
      <c r="V25" s="163"/>
    </row>
    <row r="26" spans="1:22" x14ac:dyDescent="0.4">
      <c r="A26" s="53" t="str">
        <f t="shared" si="0"/>
        <v>Xitavo XO 4772E</v>
      </c>
      <c r="B26" s="53" t="str">
        <f t="shared" si="1"/>
        <v>E3</v>
      </c>
      <c r="C26" s="53" t="s">
        <v>271</v>
      </c>
      <c r="D26" s="62">
        <v>50.525700000000001</v>
      </c>
      <c r="E26" s="161" t="s">
        <v>495</v>
      </c>
      <c r="F26" s="162">
        <v>11.376899999999999</v>
      </c>
      <c r="G26" s="163" t="s">
        <v>426</v>
      </c>
      <c r="H26" s="62">
        <v>135.19</v>
      </c>
      <c r="I26" s="161" t="s">
        <v>451</v>
      </c>
      <c r="J26" s="62">
        <v>32.9148</v>
      </c>
      <c r="K26" s="161" t="s">
        <v>498</v>
      </c>
      <c r="L26" s="175">
        <v>1.1429</v>
      </c>
      <c r="M26" s="162"/>
      <c r="N26" s="163"/>
      <c r="O26" s="162"/>
      <c r="P26" s="163"/>
      <c r="Q26" s="162"/>
      <c r="R26" s="163"/>
      <c r="S26" s="162"/>
      <c r="T26" s="163"/>
      <c r="U26" s="162"/>
      <c r="V26" s="163"/>
    </row>
    <row r="27" spans="1:22" x14ac:dyDescent="0.4">
      <c r="A27" s="164" t="str">
        <f t="shared" si="0"/>
        <v>Innvictis A4924XF</v>
      </c>
      <c r="B27" s="164" t="str">
        <f t="shared" si="1"/>
        <v>XF</v>
      </c>
      <c r="C27" s="164" t="s">
        <v>301</v>
      </c>
      <c r="D27" s="62">
        <v>50.378</v>
      </c>
      <c r="E27" s="161" t="s">
        <v>495</v>
      </c>
      <c r="F27" s="162">
        <v>10.792400000000001</v>
      </c>
      <c r="G27" s="163" t="s">
        <v>455</v>
      </c>
      <c r="H27" s="62">
        <v>136.19</v>
      </c>
      <c r="I27" s="161" t="s">
        <v>414</v>
      </c>
      <c r="J27" s="62">
        <v>33.452399999999997</v>
      </c>
      <c r="K27" s="161" t="s">
        <v>501</v>
      </c>
      <c r="L27" s="175">
        <v>1.0476000000000001</v>
      </c>
      <c r="M27" s="162"/>
      <c r="N27" s="163"/>
      <c r="O27" s="162"/>
      <c r="P27" s="163"/>
      <c r="Q27" s="162"/>
      <c r="R27" s="163"/>
      <c r="S27" s="162"/>
      <c r="T27" s="163"/>
      <c r="U27" s="162"/>
      <c r="V27" s="163"/>
    </row>
    <row r="28" spans="1:22" x14ac:dyDescent="0.4">
      <c r="A28" s="53" t="str">
        <f t="shared" si="0"/>
        <v>Progeny 4798XF</v>
      </c>
      <c r="B28" s="53" t="str">
        <f t="shared" si="1"/>
        <v>XF</v>
      </c>
      <c r="C28" s="53" t="s">
        <v>175</v>
      </c>
      <c r="D28" s="62">
        <v>50.200499999999998</v>
      </c>
      <c r="E28" s="161" t="s">
        <v>495</v>
      </c>
      <c r="F28" s="162">
        <v>10.8453</v>
      </c>
      <c r="G28" s="163" t="s">
        <v>454</v>
      </c>
      <c r="H28" s="62">
        <v>137.29</v>
      </c>
      <c r="I28" s="161" t="s">
        <v>411</v>
      </c>
      <c r="J28" s="62">
        <v>35.595199999999998</v>
      </c>
      <c r="K28" s="161" t="s">
        <v>454</v>
      </c>
      <c r="L28" s="175">
        <v>1.3332999999999999</v>
      </c>
      <c r="M28" s="162"/>
      <c r="N28" s="163"/>
      <c r="O28" s="162"/>
      <c r="P28" s="163"/>
      <c r="Q28" s="162"/>
      <c r="R28" s="163"/>
      <c r="S28" s="162"/>
      <c r="T28" s="163"/>
      <c r="U28" s="162"/>
      <c r="V28" s="163"/>
    </row>
    <row r="29" spans="1:22" x14ac:dyDescent="0.4">
      <c r="A29" s="164" t="str">
        <f t="shared" si="0"/>
        <v>Pioneer P46Z53E</v>
      </c>
      <c r="B29" s="164" t="str">
        <f t="shared" si="1"/>
        <v>E3</v>
      </c>
      <c r="C29" s="164" t="s">
        <v>274</v>
      </c>
      <c r="D29" s="62">
        <v>49.440899999999999</v>
      </c>
      <c r="E29" s="161" t="s">
        <v>496</v>
      </c>
      <c r="F29" s="162">
        <v>11.4514</v>
      </c>
      <c r="G29" s="163" t="s">
        <v>409</v>
      </c>
      <c r="H29" s="62">
        <v>131.43</v>
      </c>
      <c r="I29" s="161" t="s">
        <v>503</v>
      </c>
      <c r="J29" s="62">
        <v>32.5</v>
      </c>
      <c r="K29" s="161" t="s">
        <v>494</v>
      </c>
      <c r="L29" s="175">
        <v>1</v>
      </c>
      <c r="M29" s="162"/>
      <c r="N29" s="163"/>
      <c r="O29" s="162"/>
      <c r="P29" s="163"/>
      <c r="Q29" s="162"/>
      <c r="R29" s="163"/>
      <c r="S29" s="162"/>
      <c r="T29" s="163"/>
      <c r="U29" s="162"/>
      <c r="V29" s="163"/>
    </row>
    <row r="30" spans="1:22" x14ac:dyDescent="0.4">
      <c r="A30" s="164" t="str">
        <f t="shared" si="0"/>
        <v>USG 7474XFS</v>
      </c>
      <c r="B30" s="164" t="str">
        <f t="shared" si="1"/>
        <v>XFS</v>
      </c>
      <c r="C30" s="164" t="s">
        <v>211</v>
      </c>
      <c r="D30" s="62">
        <v>49.419699999999999</v>
      </c>
      <c r="E30" s="161" t="s">
        <v>496</v>
      </c>
      <c r="F30" s="162">
        <v>10.9293</v>
      </c>
      <c r="G30" s="163" t="s">
        <v>472</v>
      </c>
      <c r="H30" s="62">
        <v>135.29</v>
      </c>
      <c r="I30" s="161" t="s">
        <v>472</v>
      </c>
      <c r="J30" s="62">
        <v>33.928600000000003</v>
      </c>
      <c r="K30" s="161" t="s">
        <v>492</v>
      </c>
      <c r="L30" s="175">
        <v>1.1429</v>
      </c>
      <c r="M30" s="162"/>
      <c r="N30" s="163"/>
      <c r="O30" s="162"/>
      <c r="P30" s="163"/>
      <c r="Q30" s="162"/>
      <c r="R30" s="163"/>
      <c r="S30" s="162"/>
      <c r="T30" s="163"/>
      <c r="U30" s="162"/>
      <c r="V30" s="163"/>
    </row>
    <row r="31" spans="1:22" x14ac:dyDescent="0.4">
      <c r="A31" s="53" t="str">
        <f t="shared" si="0"/>
        <v>Donmario DM46F54S</v>
      </c>
      <c r="B31" s="53" t="str">
        <f t="shared" si="1"/>
        <v>XF</v>
      </c>
      <c r="C31" s="53" t="s">
        <v>297</v>
      </c>
      <c r="D31" s="62">
        <v>49.275100000000002</v>
      </c>
      <c r="E31" s="161" t="s">
        <v>496</v>
      </c>
      <c r="F31" s="162">
        <v>11.3919</v>
      </c>
      <c r="G31" s="163" t="s">
        <v>420</v>
      </c>
      <c r="H31" s="62">
        <v>130.43</v>
      </c>
      <c r="I31" s="161" t="s">
        <v>497</v>
      </c>
      <c r="J31" s="62">
        <v>36.833300000000001</v>
      </c>
      <c r="K31" s="161" t="s">
        <v>424</v>
      </c>
      <c r="L31" s="175">
        <v>1.381</v>
      </c>
      <c r="M31" s="162"/>
      <c r="N31" s="163"/>
      <c r="O31" s="162"/>
      <c r="P31" s="163"/>
      <c r="Q31" s="162"/>
      <c r="R31" s="163"/>
      <c r="S31" s="162"/>
      <c r="T31" s="163"/>
      <c r="U31" s="162"/>
      <c r="V31" s="163"/>
    </row>
    <row r="32" spans="1:22" x14ac:dyDescent="0.4">
      <c r="A32" s="53" t="str">
        <f t="shared" si="0"/>
        <v>CNI Fortus 4655ES</v>
      </c>
      <c r="B32" s="53" t="str">
        <f t="shared" si="1"/>
        <v>E3</v>
      </c>
      <c r="C32" s="53" t="s">
        <v>270</v>
      </c>
      <c r="D32" s="62">
        <v>49.2714</v>
      </c>
      <c r="E32" s="161" t="s">
        <v>496</v>
      </c>
      <c r="F32" s="162">
        <v>11.665699999999999</v>
      </c>
      <c r="G32" s="163" t="s">
        <v>404</v>
      </c>
      <c r="H32" s="62">
        <v>131.87</v>
      </c>
      <c r="I32" s="161" t="s">
        <v>494</v>
      </c>
      <c r="J32" s="62">
        <v>33.452399999999997</v>
      </c>
      <c r="K32" s="161" t="s">
        <v>501</v>
      </c>
      <c r="L32" s="175">
        <v>1.0713999999999999</v>
      </c>
      <c r="M32" s="162"/>
      <c r="N32" s="163"/>
      <c r="O32" s="162"/>
      <c r="P32" s="163"/>
      <c r="Q32" s="162"/>
      <c r="R32" s="163"/>
      <c r="S32" s="162"/>
      <c r="T32" s="163"/>
      <c r="U32" s="162"/>
      <c r="V32" s="163"/>
    </row>
    <row r="33" spans="1:22" x14ac:dyDescent="0.4">
      <c r="A33" s="164" t="str">
        <f t="shared" si="0"/>
        <v>Progeny 4999E3S</v>
      </c>
      <c r="B33" s="164" t="str">
        <f t="shared" si="1"/>
        <v>E3S</v>
      </c>
      <c r="C33" s="164" t="s">
        <v>280</v>
      </c>
      <c r="D33" s="62">
        <v>49.066899999999997</v>
      </c>
      <c r="E33" s="161" t="s">
        <v>496</v>
      </c>
      <c r="F33" s="162">
        <v>11.026300000000001</v>
      </c>
      <c r="G33" s="163" t="s">
        <v>473</v>
      </c>
      <c r="H33" s="62">
        <v>134.62</v>
      </c>
      <c r="I33" s="161" t="s">
        <v>486</v>
      </c>
      <c r="J33" s="62">
        <v>36.547600000000003</v>
      </c>
      <c r="K33" s="161" t="s">
        <v>422</v>
      </c>
      <c r="L33" s="175">
        <v>1.0952</v>
      </c>
      <c r="M33" s="162"/>
      <c r="N33" s="163"/>
      <c r="O33" s="162"/>
      <c r="P33" s="163"/>
      <c r="Q33" s="162"/>
      <c r="R33" s="163"/>
      <c r="S33" s="162"/>
      <c r="T33" s="163"/>
      <c r="U33" s="162"/>
      <c r="V33" s="163"/>
    </row>
    <row r="34" spans="1:22" x14ac:dyDescent="0.4">
      <c r="A34" s="164" t="str">
        <f t="shared" si="0"/>
        <v>USG 7463XF</v>
      </c>
      <c r="B34" s="164" t="str">
        <f t="shared" si="1"/>
        <v>XF</v>
      </c>
      <c r="C34" s="164" t="s">
        <v>177</v>
      </c>
      <c r="D34" s="62">
        <v>49.021900000000002</v>
      </c>
      <c r="E34" s="161" t="s">
        <v>496</v>
      </c>
      <c r="F34" s="162">
        <v>11.234299999999999</v>
      </c>
      <c r="G34" s="163" t="s">
        <v>425</v>
      </c>
      <c r="H34" s="62">
        <v>132</v>
      </c>
      <c r="I34" s="161" t="s">
        <v>494</v>
      </c>
      <c r="J34" s="62">
        <v>35.285699999999999</v>
      </c>
      <c r="K34" s="161" t="s">
        <v>485</v>
      </c>
      <c r="L34" s="175">
        <v>1.0476000000000001</v>
      </c>
      <c r="M34" s="162"/>
      <c r="N34" s="163"/>
      <c r="O34" s="162"/>
      <c r="P34" s="163"/>
      <c r="Q34" s="162"/>
      <c r="R34" s="163"/>
      <c r="S34" s="162"/>
      <c r="T34" s="163"/>
      <c r="U34" s="162"/>
      <c r="V34" s="163"/>
    </row>
    <row r="35" spans="1:22" x14ac:dyDescent="0.4">
      <c r="A35" s="164" t="str">
        <f t="shared" si="0"/>
        <v>Innvictis A4814XF</v>
      </c>
      <c r="B35" s="164" t="str">
        <f t="shared" si="1"/>
        <v>XF</v>
      </c>
      <c r="C35" s="164" t="s">
        <v>300</v>
      </c>
      <c r="D35" s="62">
        <v>48.892600000000002</v>
      </c>
      <c r="E35" s="161" t="s">
        <v>496</v>
      </c>
      <c r="F35" s="162">
        <v>10.9474</v>
      </c>
      <c r="G35" s="163" t="s">
        <v>472</v>
      </c>
      <c r="H35" s="62">
        <v>137.43</v>
      </c>
      <c r="I35" s="161" t="s">
        <v>411</v>
      </c>
      <c r="J35" s="62">
        <v>32.547600000000003</v>
      </c>
      <c r="K35" s="161" t="s">
        <v>494</v>
      </c>
      <c r="L35" s="175">
        <v>1</v>
      </c>
      <c r="M35" s="162"/>
      <c r="N35" s="163"/>
      <c r="O35" s="162"/>
      <c r="P35" s="163"/>
      <c r="Q35" s="162"/>
      <c r="R35" s="163"/>
      <c r="S35" s="162"/>
      <c r="T35" s="163"/>
      <c r="U35" s="162"/>
      <c r="V35" s="163"/>
    </row>
    <row r="36" spans="1:22" x14ac:dyDescent="0.4">
      <c r="A36" s="164" t="str">
        <f t="shared" si="0"/>
        <v>Innvictis A4664XF</v>
      </c>
      <c r="B36" s="164" t="str">
        <f t="shared" si="1"/>
        <v>XF</v>
      </c>
      <c r="C36" s="164" t="s">
        <v>299</v>
      </c>
      <c r="D36" s="62">
        <v>48.615499999999997</v>
      </c>
      <c r="E36" s="161" t="s">
        <v>493</v>
      </c>
      <c r="F36" s="162">
        <v>10.9581</v>
      </c>
      <c r="G36" s="163" t="s">
        <v>472</v>
      </c>
      <c r="H36" s="62">
        <v>131.05000000000001</v>
      </c>
      <c r="I36" s="161" t="s">
        <v>499</v>
      </c>
      <c r="J36" s="62">
        <v>33.6905</v>
      </c>
      <c r="K36" s="161" t="s">
        <v>500</v>
      </c>
      <c r="L36" s="175">
        <v>1.1429</v>
      </c>
      <c r="M36" s="162"/>
      <c r="N36" s="163"/>
      <c r="O36" s="162"/>
      <c r="P36" s="163"/>
      <c r="Q36" s="162"/>
      <c r="R36" s="163"/>
      <c r="S36" s="162"/>
      <c r="T36" s="163"/>
      <c r="U36" s="162"/>
      <c r="V36" s="163"/>
    </row>
    <row r="37" spans="1:22" x14ac:dyDescent="0.4">
      <c r="A37" s="53" t="str">
        <f t="shared" si="0"/>
        <v>Progeny 4806XFS</v>
      </c>
      <c r="B37" s="53" t="str">
        <f t="shared" si="1"/>
        <v>XFS</v>
      </c>
      <c r="C37" s="53" t="s">
        <v>138</v>
      </c>
      <c r="D37" s="62">
        <v>48.526899999999998</v>
      </c>
      <c r="E37" s="161" t="s">
        <v>491</v>
      </c>
      <c r="F37" s="162">
        <v>10.9511</v>
      </c>
      <c r="G37" s="163" t="s">
        <v>475</v>
      </c>
      <c r="H37" s="62">
        <v>137.04</v>
      </c>
      <c r="I37" s="161" t="s">
        <v>427</v>
      </c>
      <c r="J37" s="62">
        <v>33.889800000000001</v>
      </c>
      <c r="K37" s="161" t="s">
        <v>492</v>
      </c>
      <c r="L37" s="175">
        <v>1.0952</v>
      </c>
      <c r="M37" s="162"/>
      <c r="N37" s="163"/>
      <c r="O37" s="162"/>
      <c r="P37" s="163"/>
      <c r="Q37" s="162"/>
      <c r="R37" s="163"/>
      <c r="S37" s="162"/>
      <c r="T37" s="163"/>
      <c r="U37" s="162"/>
      <c r="V37" s="163"/>
    </row>
    <row r="38" spans="1:22" x14ac:dyDescent="0.4">
      <c r="A38" s="164" t="str">
        <f t="shared" si="0"/>
        <v>Dyna-Gro S47XF23S</v>
      </c>
      <c r="B38" s="164" t="str">
        <f t="shared" si="1"/>
        <v>XFS</v>
      </c>
      <c r="C38" s="164" t="s">
        <v>170</v>
      </c>
      <c r="D38" s="62">
        <v>48.346600000000002</v>
      </c>
      <c r="E38" s="161" t="s">
        <v>493</v>
      </c>
      <c r="F38" s="162">
        <v>10.8018</v>
      </c>
      <c r="G38" s="163" t="s">
        <v>455</v>
      </c>
      <c r="H38" s="62">
        <v>133.9</v>
      </c>
      <c r="I38" s="161" t="s">
        <v>484</v>
      </c>
      <c r="J38" s="62">
        <v>35.571399999999997</v>
      </c>
      <c r="K38" s="161" t="s">
        <v>454</v>
      </c>
      <c r="L38" s="175">
        <v>1.2381</v>
      </c>
      <c r="M38" s="162"/>
      <c r="N38" s="163"/>
      <c r="O38" s="162"/>
      <c r="P38" s="163"/>
      <c r="Q38" s="162"/>
      <c r="R38" s="163"/>
      <c r="S38" s="162"/>
      <c r="T38" s="163"/>
      <c r="U38" s="162"/>
      <c r="V38" s="163"/>
    </row>
    <row r="39" spans="1:22" x14ac:dyDescent="0.4">
      <c r="A39" s="164" t="str">
        <f t="shared" si="0"/>
        <v>MO S20-7117</v>
      </c>
      <c r="B39" s="164" t="str">
        <f t="shared" si="1"/>
        <v>Conv</v>
      </c>
      <c r="C39" s="164" t="s">
        <v>261</v>
      </c>
      <c r="D39" s="62">
        <v>47.887999999999998</v>
      </c>
      <c r="E39" s="161" t="s">
        <v>490</v>
      </c>
      <c r="F39" s="162">
        <v>11.589700000000001</v>
      </c>
      <c r="G39" s="163" t="s">
        <v>408</v>
      </c>
      <c r="H39" s="62">
        <v>133.54</v>
      </c>
      <c r="I39" s="161" t="s">
        <v>493</v>
      </c>
      <c r="J39" s="62">
        <v>33.589799999999997</v>
      </c>
      <c r="K39" s="161" t="s">
        <v>501</v>
      </c>
      <c r="L39" s="175">
        <v>1.119</v>
      </c>
      <c r="M39" s="162"/>
      <c r="N39" s="163"/>
      <c r="O39" s="162"/>
      <c r="P39" s="163"/>
      <c r="Q39" s="162"/>
      <c r="R39" s="163"/>
      <c r="S39" s="162"/>
      <c r="T39" s="163"/>
      <c r="U39" s="162"/>
      <c r="V39" s="163"/>
    </row>
    <row r="40" spans="1:22" x14ac:dyDescent="0.4">
      <c r="A40" s="164" t="str">
        <f t="shared" si="0"/>
        <v>Progeny 4775E3S</v>
      </c>
      <c r="B40" s="164" t="str">
        <f t="shared" si="1"/>
        <v>E3S</v>
      </c>
      <c r="C40" s="164" t="s">
        <v>174</v>
      </c>
      <c r="D40" s="62">
        <v>47.642400000000002</v>
      </c>
      <c r="E40" s="161" t="s">
        <v>490</v>
      </c>
      <c r="F40" s="162">
        <v>11.527799999999999</v>
      </c>
      <c r="G40" s="163" t="s">
        <v>408</v>
      </c>
      <c r="H40" s="62">
        <v>134.07</v>
      </c>
      <c r="I40" s="161" t="s">
        <v>484</v>
      </c>
      <c r="J40" s="62">
        <v>36.794600000000003</v>
      </c>
      <c r="K40" s="161" t="s">
        <v>424</v>
      </c>
      <c r="L40" s="175">
        <v>1.2381</v>
      </c>
      <c r="M40" s="162"/>
      <c r="N40" s="163"/>
      <c r="O40" s="162"/>
      <c r="P40" s="163"/>
      <c r="Q40" s="162"/>
      <c r="R40" s="163"/>
      <c r="S40" s="162"/>
      <c r="T40" s="163"/>
      <c r="U40" s="162"/>
      <c r="V40" s="163"/>
    </row>
    <row r="41" spans="1:22" x14ac:dyDescent="0.4">
      <c r="A41" s="164" t="str">
        <f t="shared" si="0"/>
        <v>Revere 4826XFS</v>
      </c>
      <c r="B41" s="164" t="str">
        <f t="shared" si="1"/>
        <v>XFS</v>
      </c>
      <c r="C41" s="164" t="s">
        <v>311</v>
      </c>
      <c r="D41" s="62">
        <v>47.582700000000003</v>
      </c>
      <c r="E41" s="161" t="s">
        <v>463</v>
      </c>
      <c r="F41" s="162">
        <v>10.855700000000001</v>
      </c>
      <c r="G41" s="163" t="s">
        <v>451</v>
      </c>
      <c r="H41" s="62">
        <v>133.76</v>
      </c>
      <c r="I41" s="161" t="s">
        <v>482</v>
      </c>
      <c r="J41" s="62">
        <v>34.334600000000002</v>
      </c>
      <c r="K41" s="161" t="s">
        <v>491</v>
      </c>
      <c r="L41" s="175">
        <v>1.1924999999999999</v>
      </c>
      <c r="M41" s="162"/>
      <c r="N41" s="163"/>
      <c r="O41" s="162"/>
      <c r="P41" s="163"/>
      <c r="Q41" s="162"/>
      <c r="R41" s="163"/>
      <c r="S41" s="162"/>
      <c r="T41" s="163"/>
      <c r="U41" s="162"/>
      <c r="V41" s="163"/>
    </row>
    <row r="42" spans="1:22" x14ac:dyDescent="0.4">
      <c r="A42" s="164" t="str">
        <f t="shared" si="0"/>
        <v>Progeny 4848XF</v>
      </c>
      <c r="B42" s="164" t="str">
        <f t="shared" si="1"/>
        <v>XF</v>
      </c>
      <c r="C42" s="164" t="s">
        <v>303</v>
      </c>
      <c r="D42" s="62">
        <v>46.6646</v>
      </c>
      <c r="E42" s="161" t="s">
        <v>190</v>
      </c>
      <c r="F42" s="162">
        <v>10.661</v>
      </c>
      <c r="G42" s="163" t="s">
        <v>477</v>
      </c>
      <c r="H42" s="62">
        <v>132.81</v>
      </c>
      <c r="I42" s="161" t="s">
        <v>506</v>
      </c>
      <c r="J42" s="62">
        <v>33.738100000000003</v>
      </c>
      <c r="K42" s="161" t="s">
        <v>500</v>
      </c>
      <c r="L42" s="175">
        <v>1</v>
      </c>
      <c r="M42" s="162"/>
      <c r="N42" s="163"/>
      <c r="O42" s="162"/>
      <c r="P42" s="163"/>
      <c r="Q42" s="162"/>
      <c r="R42" s="163"/>
      <c r="S42" s="162"/>
      <c r="T42" s="163"/>
      <c r="U42" s="162"/>
      <c r="V42" s="163"/>
    </row>
    <row r="43" spans="1:22" ht="12.75" customHeight="1" x14ac:dyDescent="0.4">
      <c r="A43" s="105" t="s">
        <v>10</v>
      </c>
      <c r="B43" s="103"/>
      <c r="C43" s="106"/>
      <c r="D43" s="200">
        <v>51.4343</v>
      </c>
      <c r="E43" s="201"/>
      <c r="F43" s="135">
        <v>11.067</v>
      </c>
      <c r="G43" s="136"/>
      <c r="H43" s="123">
        <v>134.85</v>
      </c>
      <c r="I43" s="124"/>
      <c r="J43" s="123">
        <v>35.708500000000001</v>
      </c>
      <c r="K43" s="124"/>
      <c r="L43" s="355">
        <v>1.2</v>
      </c>
      <c r="M43" s="125"/>
      <c r="N43" s="126"/>
      <c r="O43" s="125"/>
      <c r="P43" s="126"/>
      <c r="Q43" s="325"/>
      <c r="R43" s="326"/>
      <c r="S43" s="325"/>
      <c r="T43" s="324"/>
      <c r="U43" s="325"/>
      <c r="V43" s="324"/>
    </row>
    <row r="44" spans="1:22" ht="12.75" customHeight="1" x14ac:dyDescent="0.4">
      <c r="A44" s="54" t="s">
        <v>50</v>
      </c>
      <c r="B44" s="56"/>
      <c r="C44" s="56"/>
      <c r="D44" s="202">
        <v>6.3215000000000003</v>
      </c>
      <c r="E44" s="203"/>
      <c r="F44" s="129">
        <v>0.46060000000000001</v>
      </c>
      <c r="G44" s="130"/>
      <c r="H44" s="127">
        <v>1.9807999999999999</v>
      </c>
      <c r="I44" s="128"/>
      <c r="J44" s="127">
        <v>2.2513000000000001</v>
      </c>
      <c r="K44" s="128"/>
      <c r="L44" s="356">
        <v>7.2400000000000006E-2</v>
      </c>
      <c r="M44" s="129"/>
      <c r="N44" s="130"/>
      <c r="O44" s="129"/>
      <c r="P44" s="130"/>
      <c r="Q44" s="322"/>
      <c r="R44" s="323"/>
      <c r="S44" s="322"/>
      <c r="T44" s="321"/>
      <c r="U44" s="322"/>
      <c r="V44" s="321"/>
    </row>
    <row r="45" spans="1:22" ht="12.75" customHeight="1" x14ac:dyDescent="0.6">
      <c r="A45" s="55" t="s">
        <v>33</v>
      </c>
      <c r="B45" s="31"/>
      <c r="C45" s="31"/>
      <c r="D45" s="137">
        <v>3.7673700000000001</v>
      </c>
      <c r="E45" s="138"/>
      <c r="F45" s="133">
        <v>0.40172000000000002</v>
      </c>
      <c r="G45" s="134"/>
      <c r="H45" s="131">
        <v>1.41831</v>
      </c>
      <c r="I45" s="132"/>
      <c r="J45" s="131">
        <v>1.6152299999999999</v>
      </c>
      <c r="K45" s="132"/>
      <c r="L45" s="357" t="s">
        <v>189</v>
      </c>
      <c r="M45" s="133"/>
      <c r="N45" s="134"/>
      <c r="O45" s="133"/>
      <c r="P45" s="134"/>
      <c r="Q45" s="319"/>
      <c r="R45" s="320"/>
      <c r="S45" s="319"/>
      <c r="T45" s="318"/>
      <c r="U45" s="319"/>
      <c r="V45" s="318"/>
    </row>
    <row r="46" spans="1:22" ht="12.75" customHeight="1" x14ac:dyDescent="0.4">
      <c r="A46" s="55" t="s">
        <v>51</v>
      </c>
      <c r="B46" s="31"/>
      <c r="C46" s="31"/>
      <c r="D46" s="137">
        <v>12.090002684</v>
      </c>
      <c r="E46" s="138"/>
      <c r="F46" s="131">
        <v>5.9915046501000004</v>
      </c>
      <c r="G46" s="132"/>
      <c r="H46" s="131">
        <v>1.736148979</v>
      </c>
      <c r="I46" s="132"/>
      <c r="J46" s="131">
        <v>7.4666030051999996</v>
      </c>
      <c r="K46" s="132"/>
      <c r="L46" s="358" t="s">
        <v>189</v>
      </c>
      <c r="M46" s="131"/>
      <c r="N46" s="132"/>
      <c r="O46" s="131"/>
      <c r="P46" s="132"/>
      <c r="Q46" s="131"/>
      <c r="R46" s="132"/>
      <c r="S46" s="131"/>
      <c r="T46" s="132"/>
      <c r="U46" s="131"/>
      <c r="V46" s="132"/>
    </row>
    <row r="47" spans="1:22" s="44" customFormat="1" ht="12.6" thickBot="1" x14ac:dyDescent="0.45">
      <c r="A47" s="317" t="s">
        <v>222</v>
      </c>
      <c r="B47" s="316"/>
      <c r="C47" s="316"/>
      <c r="D47" s="314">
        <v>7</v>
      </c>
      <c r="E47" s="315"/>
      <c r="F47" s="314">
        <v>7</v>
      </c>
      <c r="G47" s="315"/>
      <c r="H47" s="314">
        <v>7</v>
      </c>
      <c r="I47" s="315"/>
      <c r="J47" s="314">
        <v>7</v>
      </c>
      <c r="K47" s="315"/>
      <c r="L47" s="359">
        <v>7</v>
      </c>
      <c r="M47" s="314">
        <v>1</v>
      </c>
      <c r="N47" s="315"/>
      <c r="O47" s="314">
        <v>1</v>
      </c>
      <c r="P47" s="315"/>
      <c r="Q47" s="312">
        <v>1</v>
      </c>
      <c r="R47" s="313"/>
      <c r="S47" s="312">
        <v>1</v>
      </c>
      <c r="T47" s="311"/>
      <c r="U47" s="312">
        <v>6</v>
      </c>
      <c r="V47" s="311"/>
    </row>
    <row r="48" spans="1:22" s="1" customFormat="1" x14ac:dyDescent="0.4">
      <c r="A48" s="7"/>
      <c r="B48" s="7"/>
      <c r="C48" s="7"/>
      <c r="D48" s="10"/>
      <c r="E48" s="10"/>
      <c r="F48" s="11"/>
      <c r="G48" s="11"/>
      <c r="H48" s="3"/>
      <c r="I48" s="3"/>
      <c r="J48" s="3"/>
      <c r="K48" s="3"/>
      <c r="L48" s="11"/>
      <c r="Q48" s="50"/>
      <c r="R48" s="50"/>
      <c r="S48" s="50"/>
      <c r="T48" s="50"/>
      <c r="U48" s="50"/>
      <c r="V48" s="50"/>
    </row>
    <row r="49" spans="1:22" s="1" customFormat="1" x14ac:dyDescent="0.4">
      <c r="A49" s="9"/>
      <c r="B49" s="7"/>
      <c r="C49" s="7"/>
      <c r="D49" s="9"/>
      <c r="E49" s="9"/>
      <c r="F49" s="3"/>
      <c r="G49" s="3"/>
      <c r="H49" s="80"/>
      <c r="I49" s="80"/>
      <c r="J49" s="80"/>
      <c r="K49" s="80"/>
      <c r="L49" s="3"/>
      <c r="Q49" s="50"/>
      <c r="R49" s="50"/>
      <c r="S49" s="50"/>
      <c r="T49" s="50"/>
      <c r="U49" s="50"/>
      <c r="V49" s="50"/>
    </row>
    <row r="50" spans="1:22" s="1" customFormat="1" x14ac:dyDescent="0.4">
      <c r="A50" s="9"/>
      <c r="B50" s="7"/>
      <c r="C50" s="7"/>
      <c r="D50" s="9"/>
      <c r="E50" s="9"/>
      <c r="F50" s="3"/>
      <c r="G50" s="3"/>
      <c r="H50" s="81"/>
      <c r="I50" s="81"/>
      <c r="J50" s="81"/>
      <c r="K50" s="81"/>
      <c r="L50" s="3"/>
      <c r="Q50" s="50"/>
      <c r="R50" s="50"/>
      <c r="S50" s="50"/>
      <c r="T50" s="50"/>
      <c r="U50" s="50"/>
      <c r="V50" s="50"/>
    </row>
    <row r="51" spans="1:22" s="1" customFormat="1" x14ac:dyDescent="0.4">
      <c r="A51" s="9"/>
      <c r="B51" s="7"/>
      <c r="C51" s="7"/>
      <c r="D51" s="9"/>
      <c r="E51" s="9"/>
      <c r="F51" s="3"/>
      <c r="G51" s="3"/>
      <c r="H51" s="3"/>
      <c r="I51" s="3"/>
      <c r="J51" s="3"/>
      <c r="K51" s="3"/>
      <c r="L51" s="3"/>
      <c r="Q51" s="50"/>
      <c r="R51" s="50"/>
      <c r="S51" s="50"/>
      <c r="T51" s="50"/>
      <c r="U51" s="50"/>
      <c r="V51" s="50"/>
    </row>
    <row r="52" spans="1:22" s="1" customFormat="1" x14ac:dyDescent="0.4">
      <c r="A52" s="9"/>
      <c r="B52" s="7"/>
      <c r="C52" s="7"/>
      <c r="D52" s="9"/>
      <c r="E52" s="9"/>
      <c r="F52" s="3"/>
      <c r="G52" s="3"/>
      <c r="H52" s="3"/>
      <c r="I52" s="3"/>
      <c r="J52" s="3"/>
      <c r="K52" s="3"/>
      <c r="L52" s="3"/>
      <c r="Q52" s="50"/>
      <c r="R52" s="50"/>
      <c r="S52" s="50"/>
      <c r="T52" s="50"/>
      <c r="U52" s="50"/>
      <c r="V52" s="50"/>
    </row>
    <row r="53" spans="1:22" s="1" customFormat="1" x14ac:dyDescent="0.4">
      <c r="A53" s="9"/>
      <c r="B53" s="7"/>
      <c r="C53" s="7"/>
      <c r="D53" s="9"/>
      <c r="E53" s="9"/>
      <c r="F53" s="3"/>
      <c r="G53" s="3"/>
      <c r="H53" s="3"/>
      <c r="I53" s="3"/>
      <c r="J53" s="3"/>
      <c r="K53" s="3"/>
      <c r="L53" s="3"/>
      <c r="Q53" s="50"/>
      <c r="R53" s="50"/>
      <c r="S53" s="50"/>
      <c r="T53" s="50"/>
      <c r="U53" s="50"/>
      <c r="V53" s="50"/>
    </row>
    <row r="54" spans="1:22" s="1" customFormat="1" x14ac:dyDescent="0.4">
      <c r="A54" s="9"/>
      <c r="B54" s="7"/>
      <c r="C54" s="7"/>
      <c r="D54" s="9"/>
      <c r="E54" s="9"/>
      <c r="F54" s="3"/>
      <c r="G54" s="3"/>
      <c r="H54" s="3"/>
      <c r="I54" s="3"/>
      <c r="J54" s="3"/>
      <c r="K54" s="3"/>
      <c r="L54" s="3"/>
      <c r="Q54" s="50"/>
      <c r="R54" s="50"/>
      <c r="S54" s="50"/>
      <c r="T54" s="50"/>
      <c r="U54" s="50"/>
      <c r="V54" s="50"/>
    </row>
    <row r="55" spans="1:22" s="1" customFormat="1" x14ac:dyDescent="0.4">
      <c r="A55" s="9"/>
      <c r="B55" s="7"/>
      <c r="C55" s="7"/>
      <c r="D55" s="9"/>
      <c r="E55" s="9"/>
      <c r="F55" s="3"/>
      <c r="G55" s="3"/>
      <c r="H55" s="3"/>
      <c r="I55" s="3"/>
      <c r="J55" s="3"/>
      <c r="K55" s="3"/>
      <c r="L55" s="3"/>
      <c r="Q55" s="50"/>
      <c r="R55" s="50"/>
      <c r="S55" s="50"/>
      <c r="T55" s="50"/>
      <c r="U55" s="50"/>
      <c r="V55" s="50"/>
    </row>
    <row r="56" spans="1:22" s="1" customFormat="1" x14ac:dyDescent="0.4">
      <c r="A56" s="104"/>
      <c r="B56" s="7"/>
      <c r="C56" s="7"/>
      <c r="D56" s="104"/>
      <c r="E56" s="104"/>
      <c r="F56" s="42"/>
      <c r="G56" s="42"/>
      <c r="H56" s="42"/>
      <c r="I56" s="42"/>
      <c r="J56" s="42"/>
      <c r="K56" s="42"/>
      <c r="L56" s="3"/>
      <c r="Q56" s="44"/>
      <c r="R56" s="44"/>
      <c r="S56" s="44"/>
      <c r="T56" s="44"/>
      <c r="U56" s="44"/>
      <c r="V56" s="44"/>
    </row>
    <row r="57" spans="1:22" x14ac:dyDescent="0.4">
      <c r="A57" s="9"/>
      <c r="B57" s="7"/>
      <c r="C57" s="7"/>
      <c r="D57" s="9"/>
      <c r="E57" s="9"/>
      <c r="L57" s="3"/>
    </row>
    <row r="58" spans="1:22" ht="14.1" x14ac:dyDescent="0.4">
      <c r="A58" s="4"/>
      <c r="B58" s="7"/>
      <c r="C58" s="7"/>
      <c r="D58" s="82"/>
      <c r="E58" s="82"/>
      <c r="F58" s="6"/>
      <c r="G58" s="6"/>
      <c r="H58" s="6"/>
      <c r="I58" s="6"/>
      <c r="J58" s="6"/>
      <c r="K58" s="6"/>
    </row>
    <row r="59" spans="1:22" x14ac:dyDescent="0.4">
      <c r="B59" s="22"/>
      <c r="C59" s="22"/>
    </row>
    <row r="66" ht="12.75" customHeight="1" x14ac:dyDescent="0.4"/>
    <row r="67" ht="12.75" customHeight="1" x14ac:dyDescent="0.4"/>
    <row r="68" ht="12.75" customHeight="1" x14ac:dyDescent="0.4"/>
    <row r="69" ht="12.75" customHeight="1" x14ac:dyDescent="0.4"/>
  </sheetData>
  <sortState xmlns:xlrd2="http://schemas.microsoft.com/office/spreadsheetml/2017/richdata2" ref="A3:V42">
    <sortCondition descending="1" ref="D3:D42"/>
  </sortState>
  <mergeCells count="10">
    <mergeCell ref="A1:V1"/>
    <mergeCell ref="D2:E2"/>
    <mergeCell ref="F2:G2"/>
    <mergeCell ref="J2:K2"/>
    <mergeCell ref="M2:N2"/>
    <mergeCell ref="O2:P2"/>
    <mergeCell ref="Q2:R2"/>
    <mergeCell ref="S2:T2"/>
    <mergeCell ref="U2:V2"/>
    <mergeCell ref="H2:I2"/>
  </mergeCells>
  <conditionalFormatting sqref="A3:V42">
    <cfRule type="expression" dxfId="117" priority="1664">
      <formula>MOD(ROW(),2)=0</formula>
    </cfRule>
  </conditionalFormatting>
  <conditionalFormatting sqref="D3:D42">
    <cfRule type="top10" dxfId="116" priority="45" percent="1" rank="25"/>
    <cfRule type="aboveAverage" dxfId="115" priority="1617"/>
  </conditionalFormatting>
  <conditionalFormatting sqref="E3:E42 G3:G42 I3:I42 K3:K42 N3:N42 P3:P42 R3:R42 T3:T42 V3:V42">
    <cfRule type="containsText" priority="42" stopIfTrue="1" operator="containsText" text="AA">
      <formula>NOT(ISERROR(SEARCH("AA",E3)))</formula>
    </cfRule>
    <cfRule type="containsText" dxfId="114" priority="43" operator="containsText" text="A">
      <formula>NOT(ISERROR(SEARCH("A",E3)))</formula>
    </cfRule>
  </conditionalFormatting>
  <conditionalFormatting sqref="F3:F42">
    <cfRule type="top10" dxfId="113" priority="1618" percent="1" rank="25"/>
    <cfRule type="aboveAverage" dxfId="112" priority="1627"/>
  </conditionalFormatting>
  <conditionalFormatting sqref="H3:H42">
    <cfRule type="top10" dxfId="111" priority="1" percent="1" rank="25"/>
    <cfRule type="aboveAverage" dxfId="110" priority="2"/>
  </conditionalFormatting>
  <conditionalFormatting sqref="J3:J42">
    <cfRule type="top10" dxfId="109" priority="1628" percent="1" rank="25"/>
    <cfRule type="aboveAverage" dxfId="108" priority="1663"/>
  </conditionalFormatting>
  <conditionalFormatting sqref="L3:L42">
    <cfRule type="top10" dxfId="107" priority="1637" percent="1" rank="25"/>
    <cfRule type="aboveAverage" dxfId="106" priority="1638"/>
  </conditionalFormatting>
  <conditionalFormatting sqref="M3:M42">
    <cfRule type="top10" dxfId="105" priority="1643" percent="1" rank="25"/>
    <cfRule type="aboveAverage" dxfId="104" priority="1644"/>
  </conditionalFormatting>
  <conditionalFormatting sqref="O3:O42">
    <cfRule type="top10" dxfId="103" priority="1653" percent="1" rank="25"/>
    <cfRule type="aboveAverage" dxfId="102" priority="1654"/>
  </conditionalFormatting>
  <conditionalFormatting sqref="Q3:Q42">
    <cfRule type="top10" dxfId="101" priority="1673" percent="1" rank="25"/>
    <cfRule type="aboveAverage" dxfId="100" priority="1674"/>
  </conditionalFormatting>
  <conditionalFormatting sqref="S3:S42">
    <cfRule type="top10" dxfId="99" priority="1683" percent="1" rank="25"/>
    <cfRule type="aboveAverage" dxfId="98" priority="1684"/>
  </conditionalFormatting>
  <conditionalFormatting sqref="U3:U42">
    <cfRule type="top10" dxfId="97" priority="1693" percent="1" rank="25"/>
    <cfRule type="aboveAverage" dxfId="96" priority="1694"/>
  </conditionalFormatting>
  <pageMargins left="0.5" right="0.5" top="0.5" bottom="0.5" header="0.3" footer="0.3"/>
  <pageSetup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58"/>
  <sheetViews>
    <sheetView zoomScaleNormal="100" workbookViewId="0">
      <pane ySplit="2" topLeftCell="A3" activePane="bottomLeft" state="frozen"/>
      <selection pane="bottomLeft" sqref="A1:U1"/>
    </sheetView>
  </sheetViews>
  <sheetFormatPr defaultColWidth="9.1640625" defaultRowHeight="12.3" x14ac:dyDescent="0.4"/>
  <cols>
    <col min="1" max="1" width="24.609375" style="1" customWidth="1"/>
    <col min="2" max="2" width="10.609375" style="1" customWidth="1"/>
    <col min="3" max="3" width="10.5546875" style="1" hidden="1" customWidth="1"/>
    <col min="4" max="4" width="5.44140625" style="61" customWidth="1"/>
    <col min="5" max="5" width="5.44140625" style="65" customWidth="1"/>
    <col min="6" max="7" width="5.44140625" style="3" customWidth="1"/>
    <col min="8" max="9" width="5.44140625" style="3" hidden="1" customWidth="1"/>
    <col min="10" max="21" width="5.44140625" style="3" customWidth="1"/>
    <col min="22" max="23" width="5.44140625" style="3" hidden="1" customWidth="1"/>
    <col min="24" max="24" width="5.44140625" style="3" customWidth="1"/>
    <col min="25" max="34" width="9.1640625" style="1" hidden="1" customWidth="1"/>
    <col min="35" max="16384" width="9.1640625" style="1"/>
  </cols>
  <sheetData>
    <row r="1" spans="1:34" ht="30" customHeight="1" thickBot="1" x14ac:dyDescent="0.45">
      <c r="A1" s="416" t="s">
        <v>629</v>
      </c>
      <c r="B1" s="416"/>
      <c r="C1" s="416"/>
      <c r="D1" s="416"/>
      <c r="E1" s="416"/>
      <c r="F1" s="416"/>
      <c r="G1" s="416"/>
      <c r="H1" s="417"/>
      <c r="I1" s="417"/>
      <c r="J1" s="416"/>
      <c r="K1" s="416"/>
      <c r="L1" s="416"/>
      <c r="M1" s="416"/>
      <c r="N1" s="416"/>
      <c r="O1" s="416"/>
      <c r="P1" s="416"/>
      <c r="Q1" s="416"/>
      <c r="R1" s="416"/>
      <c r="S1" s="416"/>
      <c r="T1" s="416"/>
      <c r="U1" s="416"/>
      <c r="V1" s="83"/>
      <c r="W1" s="83"/>
      <c r="X1" s="83"/>
    </row>
    <row r="2" spans="1:34" ht="41.25" customHeight="1" x14ac:dyDescent="0.4">
      <c r="A2" s="33" t="s">
        <v>71</v>
      </c>
      <c r="B2" s="32" t="s">
        <v>52</v>
      </c>
      <c r="C2" s="32"/>
      <c r="D2" s="414" t="s">
        <v>101</v>
      </c>
      <c r="E2" s="415"/>
      <c r="F2" s="414" t="s">
        <v>148</v>
      </c>
      <c r="G2" s="415"/>
      <c r="H2" s="414" t="s">
        <v>95</v>
      </c>
      <c r="I2" s="415"/>
      <c r="J2" s="414" t="s">
        <v>96</v>
      </c>
      <c r="K2" s="415"/>
      <c r="L2" s="414" t="s">
        <v>97</v>
      </c>
      <c r="M2" s="415"/>
      <c r="N2" s="414" t="s">
        <v>126</v>
      </c>
      <c r="O2" s="415"/>
      <c r="P2" s="414" t="s">
        <v>98</v>
      </c>
      <c r="Q2" s="415"/>
      <c r="R2" s="414" t="s">
        <v>99</v>
      </c>
      <c r="S2" s="415"/>
      <c r="T2" s="414" t="s">
        <v>100</v>
      </c>
      <c r="U2" s="415"/>
      <c r="V2" s="414" t="s">
        <v>252</v>
      </c>
      <c r="W2" s="415"/>
      <c r="X2" s="327"/>
      <c r="Y2" s="1" t="s">
        <v>459</v>
      </c>
      <c r="Z2" s="1" t="s">
        <v>467</v>
      </c>
      <c r="AA2" s="1" t="s">
        <v>460</v>
      </c>
      <c r="AB2" s="1" t="s">
        <v>461</v>
      </c>
      <c r="AC2" s="1" t="s">
        <v>464</v>
      </c>
      <c r="AD2" s="1" t="s">
        <v>462</v>
      </c>
      <c r="AE2" s="1" t="s">
        <v>463</v>
      </c>
      <c r="AF2" s="1" t="s">
        <v>465</v>
      </c>
      <c r="AG2" s="1" t="s">
        <v>466</v>
      </c>
    </row>
    <row r="3" spans="1:34" x14ac:dyDescent="0.4">
      <c r="A3" t="str">
        <f t="shared" ref="A3:A42" si="0">VLOOKUP(C3,VL_SOY_2020,2,FALSE)</f>
        <v>Dyna-Gro S49XF43S</v>
      </c>
      <c r="B3" t="str">
        <f t="shared" ref="B3:B42" si="1">VLOOKUP(C3,VL_SOY_2020,4,FALSE)</f>
        <v>XFS</v>
      </c>
      <c r="C3" t="s">
        <v>171</v>
      </c>
      <c r="D3" s="393">
        <v>56.682699999999997</v>
      </c>
      <c r="E3" s="328" t="s">
        <v>404</v>
      </c>
      <c r="F3" s="393">
        <v>69.796000000000006</v>
      </c>
      <c r="G3" s="328" t="s">
        <v>404</v>
      </c>
      <c r="H3" s="393"/>
      <c r="I3" s="328"/>
      <c r="J3" s="393">
        <v>67.411199999999994</v>
      </c>
      <c r="K3" s="328" t="s">
        <v>409</v>
      </c>
      <c r="L3" s="393">
        <v>18.0474</v>
      </c>
      <c r="M3" s="328" t="s">
        <v>433</v>
      </c>
      <c r="N3" s="393">
        <v>49.148099999999999</v>
      </c>
      <c r="O3" s="328" t="s">
        <v>417</v>
      </c>
      <c r="P3" s="393">
        <v>74.202600000000004</v>
      </c>
      <c r="Q3" s="328" t="s">
        <v>408</v>
      </c>
      <c r="R3" s="393">
        <v>56.384500000000003</v>
      </c>
      <c r="S3" s="328" t="s">
        <v>420</v>
      </c>
      <c r="T3" s="393">
        <v>61.789299999999997</v>
      </c>
      <c r="U3" s="328" t="s">
        <v>404</v>
      </c>
      <c r="V3" s="62"/>
      <c r="W3" s="161"/>
      <c r="X3" s="328"/>
      <c r="Y3" s="67">
        <f t="shared" ref="Y3:Y42" si="2">IF(F3&gt;F$43,1,0)</f>
        <v>1</v>
      </c>
      <c r="Z3" s="67"/>
      <c r="AA3" s="67">
        <f t="shared" ref="AA3:AA42" si="3">IF(J3&gt;J$43,1,0)</f>
        <v>1</v>
      </c>
      <c r="AB3" s="67">
        <f t="shared" ref="AB3:AB42" si="4">IF(L3&gt;L$43,1,0)</f>
        <v>0</v>
      </c>
      <c r="AC3" s="67">
        <f t="shared" ref="AC3:AC42" si="5">IF(N3&gt;N$43,1,0)</f>
        <v>1</v>
      </c>
      <c r="AD3" s="67">
        <f t="shared" ref="AD3:AD42" si="6">IF(P3&gt;P$43,1,0)</f>
        <v>1</v>
      </c>
      <c r="AE3" s="67">
        <f t="shared" ref="AE3:AE42" si="7">IF(R3&gt;R$43,1,0)</f>
        <v>1</v>
      </c>
      <c r="AF3" s="67">
        <f t="shared" ref="AF3:AF42" si="8">IF(T3&gt;T$43,1,0)</f>
        <v>1</v>
      </c>
      <c r="AG3" s="67"/>
      <c r="AH3" s="1">
        <f t="shared" ref="AH3:AH42" si="9">SUM(Y3:AG3)/(COUNT(Y3:AG3))</f>
        <v>0.8571428571428571</v>
      </c>
    </row>
    <row r="4" spans="1:34" x14ac:dyDescent="0.4">
      <c r="A4" t="str">
        <f t="shared" si="0"/>
        <v>Asgrow AG49XF4</v>
      </c>
      <c r="B4" t="str">
        <f t="shared" si="1"/>
        <v>XFS</v>
      </c>
      <c r="C4" t="s">
        <v>307</v>
      </c>
      <c r="D4" s="393">
        <v>56.5717</v>
      </c>
      <c r="E4" s="328" t="s">
        <v>408</v>
      </c>
      <c r="F4" s="393">
        <v>77.593400000000003</v>
      </c>
      <c r="G4" s="328" t="s">
        <v>404</v>
      </c>
      <c r="H4" s="393"/>
      <c r="I4" s="328"/>
      <c r="J4" s="393">
        <v>64.241</v>
      </c>
      <c r="K4" s="328" t="s">
        <v>417</v>
      </c>
      <c r="L4" s="393">
        <v>17.1374</v>
      </c>
      <c r="M4" s="328" t="s">
        <v>452</v>
      </c>
      <c r="N4" s="393">
        <v>52.169400000000003</v>
      </c>
      <c r="O4" s="328" t="s">
        <v>420</v>
      </c>
      <c r="P4" s="393">
        <v>71.059799999999996</v>
      </c>
      <c r="Q4" s="328" t="s">
        <v>420</v>
      </c>
      <c r="R4" s="393">
        <v>55.032499999999999</v>
      </c>
      <c r="S4" s="328" t="s">
        <v>426</v>
      </c>
      <c r="T4" s="393">
        <v>58.7684</v>
      </c>
      <c r="U4" s="328" t="s">
        <v>408</v>
      </c>
      <c r="V4" s="62"/>
      <c r="W4" s="161"/>
      <c r="X4" s="328"/>
      <c r="Y4" s="67">
        <f t="shared" si="2"/>
        <v>1</v>
      </c>
      <c r="Z4" s="67"/>
      <c r="AA4" s="67">
        <f t="shared" si="3"/>
        <v>1</v>
      </c>
      <c r="AB4" s="67">
        <f t="shared" si="4"/>
        <v>0</v>
      </c>
      <c r="AC4" s="67">
        <f t="shared" si="5"/>
        <v>1</v>
      </c>
      <c r="AD4" s="67">
        <f t="shared" si="6"/>
        <v>1</v>
      </c>
      <c r="AE4" s="67">
        <f t="shared" si="7"/>
        <v>1</v>
      </c>
      <c r="AF4" s="67">
        <f t="shared" si="8"/>
        <v>1</v>
      </c>
      <c r="AG4" s="67"/>
      <c r="AH4" s="1">
        <f t="shared" si="9"/>
        <v>0.8571428571428571</v>
      </c>
    </row>
    <row r="5" spans="1:34" x14ac:dyDescent="0.4">
      <c r="A5" t="str">
        <f t="shared" si="0"/>
        <v>Pioneer P49Z02E</v>
      </c>
      <c r="B5" t="str">
        <f t="shared" si="1"/>
        <v>E3</v>
      </c>
      <c r="C5" t="s">
        <v>275</v>
      </c>
      <c r="D5" s="393">
        <v>56.3874</v>
      </c>
      <c r="E5" s="328" t="s">
        <v>409</v>
      </c>
      <c r="F5" s="393">
        <v>67.4786</v>
      </c>
      <c r="G5" s="328" t="s">
        <v>404</v>
      </c>
      <c r="H5" s="393"/>
      <c r="I5" s="328"/>
      <c r="J5" s="393">
        <v>62.237900000000003</v>
      </c>
      <c r="K5" s="328" t="s">
        <v>439</v>
      </c>
      <c r="L5" s="393">
        <v>22.725100000000001</v>
      </c>
      <c r="M5" s="328" t="s">
        <v>409</v>
      </c>
      <c r="N5" s="393">
        <v>51.2729</v>
      </c>
      <c r="O5" s="328" t="s">
        <v>426</v>
      </c>
      <c r="P5" s="393">
        <v>75.471400000000003</v>
      </c>
      <c r="Q5" s="328" t="s">
        <v>404</v>
      </c>
      <c r="R5" s="393">
        <v>59.790700000000001</v>
      </c>
      <c r="S5" s="328" t="s">
        <v>408</v>
      </c>
      <c r="T5" s="393">
        <v>56.6554</v>
      </c>
      <c r="U5" s="328" t="s">
        <v>426</v>
      </c>
      <c r="V5" s="62"/>
      <c r="W5" s="161"/>
      <c r="X5" s="328"/>
      <c r="Y5" s="67">
        <f t="shared" si="2"/>
        <v>1</v>
      </c>
      <c r="Z5" s="67"/>
      <c r="AA5" s="67">
        <f t="shared" si="3"/>
        <v>1</v>
      </c>
      <c r="AB5" s="67">
        <f t="shared" si="4"/>
        <v>1</v>
      </c>
      <c r="AC5" s="67">
        <f t="shared" si="5"/>
        <v>1</v>
      </c>
      <c r="AD5" s="67">
        <f t="shared" si="6"/>
        <v>1</v>
      </c>
      <c r="AE5" s="67">
        <f t="shared" si="7"/>
        <v>1</v>
      </c>
      <c r="AF5" s="67">
        <f t="shared" si="8"/>
        <v>1</v>
      </c>
      <c r="AG5" s="67"/>
      <c r="AH5" s="1">
        <f t="shared" si="9"/>
        <v>1</v>
      </c>
    </row>
    <row r="6" spans="1:34" x14ac:dyDescent="0.4">
      <c r="A6" t="str">
        <f t="shared" si="0"/>
        <v>Pioneer P47Z15BE</v>
      </c>
      <c r="B6" t="str">
        <f t="shared" si="1"/>
        <v>E3S-Bolt</v>
      </c>
      <c r="C6" t="s">
        <v>277</v>
      </c>
      <c r="D6" s="393">
        <v>56.245699999999999</v>
      </c>
      <c r="E6" s="328" t="s">
        <v>420</v>
      </c>
      <c r="F6" s="393">
        <v>68.193899999999999</v>
      </c>
      <c r="G6" s="328" t="s">
        <v>404</v>
      </c>
      <c r="H6" s="393"/>
      <c r="I6" s="328"/>
      <c r="J6" s="393">
        <v>69.796899999999994</v>
      </c>
      <c r="K6" s="328" t="s">
        <v>408</v>
      </c>
      <c r="L6" s="393">
        <v>15.6388</v>
      </c>
      <c r="M6" s="328" t="s">
        <v>451</v>
      </c>
      <c r="N6" s="393">
        <v>46.021900000000002</v>
      </c>
      <c r="O6" s="328" t="s">
        <v>447</v>
      </c>
      <c r="P6" s="393">
        <v>74.899600000000007</v>
      </c>
      <c r="Q6" s="328" t="s">
        <v>408</v>
      </c>
      <c r="R6" s="393">
        <v>59.953800000000001</v>
      </c>
      <c r="S6" s="328" t="s">
        <v>408</v>
      </c>
      <c r="T6" s="393">
        <v>57.597900000000003</v>
      </c>
      <c r="U6" s="328" t="s">
        <v>409</v>
      </c>
      <c r="V6" s="62"/>
      <c r="W6" s="161"/>
      <c r="X6" s="329"/>
      <c r="Y6" s="67">
        <f t="shared" si="2"/>
        <v>1</v>
      </c>
      <c r="Z6" s="67"/>
      <c r="AA6" s="67">
        <f t="shared" si="3"/>
        <v>1</v>
      </c>
      <c r="AB6" s="67">
        <f t="shared" si="4"/>
        <v>0</v>
      </c>
      <c r="AC6" s="67">
        <f t="shared" si="5"/>
        <v>1</v>
      </c>
      <c r="AD6" s="67">
        <f t="shared" si="6"/>
        <v>1</v>
      </c>
      <c r="AE6" s="67">
        <f t="shared" si="7"/>
        <v>1</v>
      </c>
      <c r="AF6" s="67">
        <f t="shared" si="8"/>
        <v>1</v>
      </c>
      <c r="AG6" s="67"/>
      <c r="AH6" s="1">
        <f t="shared" si="9"/>
        <v>0.8571428571428571</v>
      </c>
    </row>
    <row r="7" spans="1:34" x14ac:dyDescent="0.4">
      <c r="A7" t="str">
        <f t="shared" si="0"/>
        <v>Revere 49-F36</v>
      </c>
      <c r="B7" t="str">
        <f t="shared" si="1"/>
        <v>XF</v>
      </c>
      <c r="C7" t="s">
        <v>304</v>
      </c>
      <c r="D7" s="393">
        <v>55.798299999999998</v>
      </c>
      <c r="E7" s="328" t="s">
        <v>420</v>
      </c>
      <c r="F7" s="393">
        <v>68.585400000000007</v>
      </c>
      <c r="G7" s="328" t="s">
        <v>404</v>
      </c>
      <c r="H7" s="393"/>
      <c r="I7" s="328"/>
      <c r="J7" s="393">
        <v>71.126099999999994</v>
      </c>
      <c r="K7" s="328" t="s">
        <v>404</v>
      </c>
      <c r="L7" s="393">
        <v>20.5273</v>
      </c>
      <c r="M7" s="328" t="s">
        <v>417</v>
      </c>
      <c r="N7" s="393">
        <v>47.179299999999998</v>
      </c>
      <c r="O7" s="328" t="s">
        <v>435</v>
      </c>
      <c r="P7" s="393">
        <v>67.490899999999996</v>
      </c>
      <c r="Q7" s="328" t="s">
        <v>439</v>
      </c>
      <c r="R7" s="393">
        <v>60.908000000000001</v>
      </c>
      <c r="S7" s="328" t="s">
        <v>404</v>
      </c>
      <c r="T7" s="393">
        <v>54.771500000000003</v>
      </c>
      <c r="U7" s="328" t="s">
        <v>417</v>
      </c>
      <c r="V7" s="62"/>
      <c r="W7" s="161"/>
      <c r="X7" s="329"/>
      <c r="Y7" s="67">
        <f t="shared" si="2"/>
        <v>1</v>
      </c>
      <c r="Z7" s="67"/>
      <c r="AA7" s="67">
        <f t="shared" si="3"/>
        <v>1</v>
      </c>
      <c r="AB7" s="67">
        <f t="shared" si="4"/>
        <v>1</v>
      </c>
      <c r="AC7" s="67">
        <f t="shared" si="5"/>
        <v>1</v>
      </c>
      <c r="AD7" s="67">
        <f t="shared" si="6"/>
        <v>1</v>
      </c>
      <c r="AE7" s="67">
        <f t="shared" si="7"/>
        <v>1</v>
      </c>
      <c r="AF7" s="67">
        <f t="shared" si="8"/>
        <v>1</v>
      </c>
      <c r="AG7" s="67"/>
      <c r="AH7" s="1">
        <f t="shared" si="9"/>
        <v>1</v>
      </c>
    </row>
    <row r="8" spans="1:34" x14ac:dyDescent="0.4">
      <c r="A8" t="str">
        <f t="shared" si="0"/>
        <v>Donmario DM48F53*</v>
      </c>
      <c r="B8" t="str">
        <f t="shared" si="1"/>
        <v>XF</v>
      </c>
      <c r="C8" t="s">
        <v>204</v>
      </c>
      <c r="D8" s="393">
        <v>55.386099999999999</v>
      </c>
      <c r="E8" s="328" t="s">
        <v>426</v>
      </c>
      <c r="F8" s="393">
        <v>69.955100000000002</v>
      </c>
      <c r="G8" s="328" t="s">
        <v>404</v>
      </c>
      <c r="H8" s="393"/>
      <c r="I8" s="328"/>
      <c r="J8" s="393">
        <v>66.147000000000006</v>
      </c>
      <c r="K8" s="328" t="s">
        <v>420</v>
      </c>
      <c r="L8" s="393">
        <v>17.0398</v>
      </c>
      <c r="M8" s="328" t="s">
        <v>449</v>
      </c>
      <c r="N8" s="393">
        <v>53.279200000000003</v>
      </c>
      <c r="O8" s="328" t="s">
        <v>408</v>
      </c>
      <c r="P8" s="393">
        <v>70.674899999999994</v>
      </c>
      <c r="Q8" s="328" t="s">
        <v>420</v>
      </c>
      <c r="R8" s="393">
        <v>59.071800000000003</v>
      </c>
      <c r="S8" s="328" t="s">
        <v>408</v>
      </c>
      <c r="T8" s="393">
        <v>49.727400000000003</v>
      </c>
      <c r="U8" s="328" t="s">
        <v>470</v>
      </c>
      <c r="V8" s="62"/>
      <c r="W8" s="161"/>
      <c r="X8" s="328"/>
      <c r="Y8" s="67">
        <f t="shared" si="2"/>
        <v>1</v>
      </c>
      <c r="Z8" s="67"/>
      <c r="AA8" s="67">
        <f t="shared" si="3"/>
        <v>1</v>
      </c>
      <c r="AB8" s="67">
        <f t="shared" si="4"/>
        <v>0</v>
      </c>
      <c r="AC8" s="67">
        <f t="shared" si="5"/>
        <v>1</v>
      </c>
      <c r="AD8" s="67">
        <f t="shared" si="6"/>
        <v>1</v>
      </c>
      <c r="AE8" s="67">
        <f t="shared" si="7"/>
        <v>1</v>
      </c>
      <c r="AF8" s="67">
        <f t="shared" si="8"/>
        <v>0</v>
      </c>
      <c r="AG8" s="67"/>
      <c r="AH8" s="1">
        <f t="shared" si="9"/>
        <v>0.7142857142857143</v>
      </c>
    </row>
    <row r="9" spans="1:34" x14ac:dyDescent="0.4">
      <c r="A9" t="str">
        <f t="shared" si="0"/>
        <v>CNI Integra XF4875S</v>
      </c>
      <c r="B9" t="str">
        <f t="shared" si="1"/>
        <v>XF</v>
      </c>
      <c r="C9" t="s">
        <v>296</v>
      </c>
      <c r="D9" s="393">
        <v>55.329799999999999</v>
      </c>
      <c r="E9" s="328" t="s">
        <v>426</v>
      </c>
      <c r="F9" s="393">
        <v>69.681200000000004</v>
      </c>
      <c r="G9" s="328" t="s">
        <v>404</v>
      </c>
      <c r="H9" s="393"/>
      <c r="I9" s="328"/>
      <c r="J9" s="393">
        <v>59.570599999999999</v>
      </c>
      <c r="K9" s="328" t="s">
        <v>443</v>
      </c>
      <c r="L9" s="393">
        <v>23.5519</v>
      </c>
      <c r="M9" s="328" t="s">
        <v>404</v>
      </c>
      <c r="N9" s="393">
        <v>49.845199999999998</v>
      </c>
      <c r="O9" s="328" t="s">
        <v>417</v>
      </c>
      <c r="P9" s="393">
        <v>69.812700000000007</v>
      </c>
      <c r="Q9" s="328" t="s">
        <v>416</v>
      </c>
      <c r="R9" s="393">
        <v>60.4375</v>
      </c>
      <c r="S9" s="328" t="s">
        <v>404</v>
      </c>
      <c r="T9" s="393">
        <v>54.409300000000002</v>
      </c>
      <c r="U9" s="328" t="s">
        <v>417</v>
      </c>
      <c r="V9" s="62"/>
      <c r="W9" s="161"/>
      <c r="X9" s="328"/>
      <c r="Y9" s="67">
        <f t="shared" si="2"/>
        <v>1</v>
      </c>
      <c r="Z9" s="67"/>
      <c r="AA9" s="67">
        <f t="shared" si="3"/>
        <v>1</v>
      </c>
      <c r="AB9" s="67">
        <f t="shared" si="4"/>
        <v>1</v>
      </c>
      <c r="AC9" s="67">
        <f t="shared" si="5"/>
        <v>1</v>
      </c>
      <c r="AD9" s="67">
        <f t="shared" si="6"/>
        <v>1</v>
      </c>
      <c r="AE9" s="67">
        <f t="shared" si="7"/>
        <v>1</v>
      </c>
      <c r="AF9" s="67">
        <f t="shared" si="8"/>
        <v>1</v>
      </c>
      <c r="AG9" s="67"/>
      <c r="AH9" s="1">
        <f t="shared" si="9"/>
        <v>1</v>
      </c>
    </row>
    <row r="10" spans="1:34" ht="12.75" customHeight="1" x14ac:dyDescent="0.4">
      <c r="A10" t="str">
        <f t="shared" si="0"/>
        <v>Progeny 4947XFS</v>
      </c>
      <c r="B10" t="str">
        <f t="shared" si="1"/>
        <v>XFS</v>
      </c>
      <c r="C10" t="s">
        <v>310</v>
      </c>
      <c r="D10" s="393">
        <v>55.032299999999999</v>
      </c>
      <c r="E10" s="328" t="s">
        <v>416</v>
      </c>
      <c r="F10" s="393">
        <v>68.472999999999999</v>
      </c>
      <c r="G10" s="328" t="s">
        <v>404</v>
      </c>
      <c r="H10" s="393"/>
      <c r="I10" s="328"/>
      <c r="J10" s="393">
        <v>64.333500000000001</v>
      </c>
      <c r="K10" s="328" t="s">
        <v>416</v>
      </c>
      <c r="L10" s="393">
        <v>16.577100000000002</v>
      </c>
      <c r="M10" s="328" t="s">
        <v>452</v>
      </c>
      <c r="N10" s="393">
        <v>53.340400000000002</v>
      </c>
      <c r="O10" s="328" t="s">
        <v>408</v>
      </c>
      <c r="P10" s="393">
        <v>71.090400000000002</v>
      </c>
      <c r="Q10" s="328" t="s">
        <v>426</v>
      </c>
      <c r="R10" s="393">
        <v>57.256100000000004</v>
      </c>
      <c r="S10" s="328" t="s">
        <v>409</v>
      </c>
      <c r="T10" s="393">
        <v>52.390700000000002</v>
      </c>
      <c r="U10" s="328" t="s">
        <v>471</v>
      </c>
      <c r="V10" s="62"/>
      <c r="W10" s="161"/>
      <c r="X10" s="329"/>
      <c r="Y10" s="67">
        <f t="shared" si="2"/>
        <v>1</v>
      </c>
      <c r="Z10" s="67"/>
      <c r="AA10" s="67">
        <f t="shared" si="3"/>
        <v>1</v>
      </c>
      <c r="AB10" s="67">
        <f t="shared" si="4"/>
        <v>0</v>
      </c>
      <c r="AC10" s="67">
        <f t="shared" si="5"/>
        <v>1</v>
      </c>
      <c r="AD10" s="67">
        <f t="shared" si="6"/>
        <v>1</v>
      </c>
      <c r="AE10" s="67">
        <f t="shared" si="7"/>
        <v>1</v>
      </c>
      <c r="AF10" s="67">
        <f t="shared" si="8"/>
        <v>1</v>
      </c>
      <c r="AG10" s="67"/>
      <c r="AH10" s="1">
        <f t="shared" si="9"/>
        <v>0.8571428571428571</v>
      </c>
    </row>
    <row r="11" spans="1:34" x14ac:dyDescent="0.4">
      <c r="A11" t="str">
        <f t="shared" si="0"/>
        <v>Pioneer P48Z70BLX</v>
      </c>
      <c r="B11" t="str">
        <f t="shared" si="1"/>
        <v>LL/RR2X-Bolt</v>
      </c>
      <c r="C11" t="s">
        <v>279</v>
      </c>
      <c r="D11" s="393">
        <v>54.621000000000002</v>
      </c>
      <c r="E11" s="328" t="s">
        <v>417</v>
      </c>
      <c r="F11" s="393">
        <v>67.353300000000004</v>
      </c>
      <c r="G11" s="328" t="s">
        <v>404</v>
      </c>
      <c r="H11" s="393"/>
      <c r="I11" s="328"/>
      <c r="J11" s="393">
        <v>57.908000000000001</v>
      </c>
      <c r="K11" s="328" t="s">
        <v>443</v>
      </c>
      <c r="L11" s="393">
        <v>22.052700000000002</v>
      </c>
      <c r="M11" s="328" t="s">
        <v>426</v>
      </c>
      <c r="N11" s="393">
        <v>52.658799999999999</v>
      </c>
      <c r="O11" s="328" t="s">
        <v>426</v>
      </c>
      <c r="P11" s="393">
        <v>69.641999999999996</v>
      </c>
      <c r="Q11" s="328" t="s">
        <v>435</v>
      </c>
      <c r="R11" s="393">
        <v>56.755000000000003</v>
      </c>
      <c r="S11" s="328" t="s">
        <v>420</v>
      </c>
      <c r="T11" s="393">
        <v>56.753500000000003</v>
      </c>
      <c r="U11" s="328" t="s">
        <v>420</v>
      </c>
      <c r="V11" s="62"/>
      <c r="W11" s="161"/>
      <c r="X11" s="328"/>
      <c r="Y11" s="67">
        <f t="shared" si="2"/>
        <v>1</v>
      </c>
      <c r="Z11" s="67"/>
      <c r="AA11" s="67">
        <f t="shared" si="3"/>
        <v>0</v>
      </c>
      <c r="AB11" s="67">
        <f t="shared" si="4"/>
        <v>1</v>
      </c>
      <c r="AC11" s="67">
        <f t="shared" si="5"/>
        <v>1</v>
      </c>
      <c r="AD11" s="67">
        <f t="shared" si="6"/>
        <v>1</v>
      </c>
      <c r="AE11" s="67">
        <f t="shared" si="7"/>
        <v>1</v>
      </c>
      <c r="AF11" s="67">
        <f t="shared" si="8"/>
        <v>1</v>
      </c>
      <c r="AG11" s="67"/>
      <c r="AH11" s="1">
        <f t="shared" si="9"/>
        <v>0.8571428571428571</v>
      </c>
    </row>
    <row r="12" spans="1:34" x14ac:dyDescent="0.4">
      <c r="A12" t="str">
        <f t="shared" si="0"/>
        <v>USG 7461XFS***</v>
      </c>
      <c r="B12" t="str">
        <f t="shared" si="1"/>
        <v>XFS</v>
      </c>
      <c r="C12" t="s">
        <v>139</v>
      </c>
      <c r="D12" s="393">
        <v>53.856999999999999</v>
      </c>
      <c r="E12" s="328" t="s">
        <v>435</v>
      </c>
      <c r="F12" s="393">
        <v>73.073300000000003</v>
      </c>
      <c r="G12" s="328" t="s">
        <v>404</v>
      </c>
      <c r="H12" s="393"/>
      <c r="I12" s="328"/>
      <c r="J12" s="393">
        <v>63.908799999999999</v>
      </c>
      <c r="K12" s="328" t="s">
        <v>435</v>
      </c>
      <c r="L12" s="393">
        <v>22.412800000000001</v>
      </c>
      <c r="M12" s="328" t="s">
        <v>420</v>
      </c>
      <c r="N12" s="393">
        <v>45.915799999999997</v>
      </c>
      <c r="O12" s="328" t="s">
        <v>447</v>
      </c>
      <c r="P12" s="393">
        <v>63.3992</v>
      </c>
      <c r="Q12" s="328" t="s">
        <v>450</v>
      </c>
      <c r="R12" s="393">
        <v>53.731400000000001</v>
      </c>
      <c r="S12" s="328" t="s">
        <v>426</v>
      </c>
      <c r="T12" s="393">
        <v>52.297499999999999</v>
      </c>
      <c r="U12" s="328" t="s">
        <v>471</v>
      </c>
      <c r="V12" s="62"/>
      <c r="W12" s="161"/>
      <c r="X12" s="329"/>
      <c r="Y12" s="67">
        <f t="shared" si="2"/>
        <v>1</v>
      </c>
      <c r="Z12" s="67"/>
      <c r="AA12" s="67">
        <f t="shared" si="3"/>
        <v>1</v>
      </c>
      <c r="AB12" s="67">
        <f t="shared" si="4"/>
        <v>1</v>
      </c>
      <c r="AC12" s="67">
        <f t="shared" si="5"/>
        <v>1</v>
      </c>
      <c r="AD12" s="67">
        <f t="shared" si="6"/>
        <v>0</v>
      </c>
      <c r="AE12" s="67">
        <f t="shared" si="7"/>
        <v>0</v>
      </c>
      <c r="AF12" s="67">
        <f t="shared" si="8"/>
        <v>1</v>
      </c>
      <c r="AG12" s="67"/>
      <c r="AH12" s="1">
        <f t="shared" si="9"/>
        <v>0.7142857142857143</v>
      </c>
    </row>
    <row r="13" spans="1:34" x14ac:dyDescent="0.4">
      <c r="A13" t="str">
        <f t="shared" si="0"/>
        <v>Innvictis A4862XF</v>
      </c>
      <c r="B13" t="str">
        <f t="shared" si="1"/>
        <v>XF</v>
      </c>
      <c r="C13" t="s">
        <v>172</v>
      </c>
      <c r="D13" s="393">
        <v>52.749400000000001</v>
      </c>
      <c r="E13" s="328" t="s">
        <v>456</v>
      </c>
      <c r="F13" s="393">
        <v>57.86</v>
      </c>
      <c r="G13" s="328" t="s">
        <v>404</v>
      </c>
      <c r="H13" s="393"/>
      <c r="I13" s="328"/>
      <c r="J13" s="393">
        <v>61.672400000000003</v>
      </c>
      <c r="K13" s="328" t="s">
        <v>439</v>
      </c>
      <c r="L13" s="393">
        <v>20.586099999999998</v>
      </c>
      <c r="M13" s="328" t="s">
        <v>439</v>
      </c>
      <c r="N13" s="393">
        <v>55.227800000000002</v>
      </c>
      <c r="O13" s="328" t="s">
        <v>404</v>
      </c>
      <c r="P13" s="393">
        <v>68.830299999999994</v>
      </c>
      <c r="Q13" s="328" t="s">
        <v>417</v>
      </c>
      <c r="R13" s="393">
        <v>51.117100000000001</v>
      </c>
      <c r="S13" s="328" t="s">
        <v>426</v>
      </c>
      <c r="T13" s="393">
        <v>51.692999999999998</v>
      </c>
      <c r="U13" s="328" t="s">
        <v>471</v>
      </c>
      <c r="V13" s="62"/>
      <c r="W13" s="161"/>
      <c r="X13" s="328"/>
      <c r="Y13" s="67">
        <f t="shared" si="2"/>
        <v>0</v>
      </c>
      <c r="Z13" s="67"/>
      <c r="AA13" s="67">
        <f t="shared" si="3"/>
        <v>1</v>
      </c>
      <c r="AB13" s="67">
        <f t="shared" si="4"/>
        <v>1</v>
      </c>
      <c r="AC13" s="67">
        <f t="shared" si="5"/>
        <v>1</v>
      </c>
      <c r="AD13" s="67">
        <f t="shared" si="6"/>
        <v>1</v>
      </c>
      <c r="AE13" s="67">
        <f t="shared" si="7"/>
        <v>0</v>
      </c>
      <c r="AF13" s="67">
        <f t="shared" si="8"/>
        <v>0</v>
      </c>
      <c r="AG13" s="67"/>
      <c r="AH13" s="1">
        <f t="shared" si="9"/>
        <v>0.5714285714285714</v>
      </c>
    </row>
    <row r="14" spans="1:34" x14ac:dyDescent="0.4">
      <c r="A14" t="str">
        <f t="shared" si="0"/>
        <v>Progeny 4623XF</v>
      </c>
      <c r="B14" t="str">
        <f t="shared" si="1"/>
        <v>XF</v>
      </c>
      <c r="C14" t="s">
        <v>302</v>
      </c>
      <c r="D14" s="393">
        <v>52.684399999999997</v>
      </c>
      <c r="E14" s="328" t="s">
        <v>470</v>
      </c>
      <c r="F14" s="393">
        <v>72.301299999999998</v>
      </c>
      <c r="G14" s="328" t="s">
        <v>404</v>
      </c>
      <c r="H14" s="393"/>
      <c r="I14" s="328"/>
      <c r="J14" s="393">
        <v>59.9221</v>
      </c>
      <c r="K14" s="328" t="s">
        <v>443</v>
      </c>
      <c r="L14" s="393">
        <v>16.785399999999999</v>
      </c>
      <c r="M14" s="328" t="s">
        <v>451</v>
      </c>
      <c r="N14" s="393">
        <v>50.3401</v>
      </c>
      <c r="O14" s="328" t="s">
        <v>416</v>
      </c>
      <c r="P14" s="393">
        <v>67.267499999999998</v>
      </c>
      <c r="Q14" s="328" t="s">
        <v>439</v>
      </c>
      <c r="R14" s="393">
        <v>46.313600000000001</v>
      </c>
      <c r="S14" s="328" t="s">
        <v>414</v>
      </c>
      <c r="T14" s="393">
        <v>55.860599999999998</v>
      </c>
      <c r="U14" s="328" t="s">
        <v>416</v>
      </c>
      <c r="V14" s="62"/>
      <c r="W14" s="161"/>
      <c r="X14" s="328"/>
      <c r="Y14" s="67">
        <f t="shared" si="2"/>
        <v>1</v>
      </c>
      <c r="Z14" s="67"/>
      <c r="AA14" s="67">
        <f t="shared" si="3"/>
        <v>1</v>
      </c>
      <c r="AB14" s="67">
        <f t="shared" si="4"/>
        <v>0</v>
      </c>
      <c r="AC14" s="67">
        <f t="shared" si="5"/>
        <v>1</v>
      </c>
      <c r="AD14" s="67">
        <f t="shared" si="6"/>
        <v>1</v>
      </c>
      <c r="AE14" s="67">
        <f t="shared" si="7"/>
        <v>0</v>
      </c>
      <c r="AF14" s="67">
        <f t="shared" si="8"/>
        <v>1</v>
      </c>
      <c r="AG14" s="67"/>
      <c r="AH14" s="1">
        <f t="shared" si="9"/>
        <v>0.7142857142857143</v>
      </c>
    </row>
    <row r="15" spans="1:34" x14ac:dyDescent="0.4">
      <c r="A15" t="str">
        <f t="shared" si="0"/>
        <v>USG 7494ETS</v>
      </c>
      <c r="B15" t="str">
        <f t="shared" si="1"/>
        <v>E3S</v>
      </c>
      <c r="C15" t="s">
        <v>213</v>
      </c>
      <c r="D15" s="393">
        <v>52.415399999999998</v>
      </c>
      <c r="E15" s="328" t="s">
        <v>449</v>
      </c>
      <c r="F15" s="393">
        <v>60.595399999999998</v>
      </c>
      <c r="G15" s="328" t="s">
        <v>404</v>
      </c>
      <c r="H15" s="393"/>
      <c r="I15" s="328"/>
      <c r="J15" s="393">
        <v>54.953499999999998</v>
      </c>
      <c r="K15" s="328" t="s">
        <v>440</v>
      </c>
      <c r="L15" s="393">
        <v>23.051200000000001</v>
      </c>
      <c r="M15" s="328" t="s">
        <v>408</v>
      </c>
      <c r="N15" s="393">
        <v>48.459099999999999</v>
      </c>
      <c r="O15" s="328" t="s">
        <v>417</v>
      </c>
      <c r="P15" s="393">
        <v>68.874499999999998</v>
      </c>
      <c r="Q15" s="328" t="s">
        <v>417</v>
      </c>
      <c r="R15" s="393">
        <v>57.805100000000003</v>
      </c>
      <c r="S15" s="328" t="s">
        <v>409</v>
      </c>
      <c r="T15" s="393">
        <v>53.1691</v>
      </c>
      <c r="U15" s="328" t="s">
        <v>471</v>
      </c>
      <c r="V15" s="62"/>
      <c r="W15" s="161"/>
      <c r="X15" s="329"/>
      <c r="Y15" s="67">
        <f t="shared" si="2"/>
        <v>0</v>
      </c>
      <c r="Z15" s="67"/>
      <c r="AA15" s="67">
        <f t="shared" si="3"/>
        <v>0</v>
      </c>
      <c r="AB15" s="67">
        <f t="shared" si="4"/>
        <v>1</v>
      </c>
      <c r="AC15" s="67">
        <f t="shared" si="5"/>
        <v>1</v>
      </c>
      <c r="AD15" s="67">
        <f t="shared" si="6"/>
        <v>1</v>
      </c>
      <c r="AE15" s="67">
        <f t="shared" si="7"/>
        <v>1</v>
      </c>
      <c r="AF15" s="67">
        <f t="shared" si="8"/>
        <v>1</v>
      </c>
      <c r="AG15" s="67"/>
      <c r="AH15" s="1">
        <f t="shared" si="9"/>
        <v>0.7142857142857143</v>
      </c>
    </row>
    <row r="16" spans="1:34" x14ac:dyDescent="0.4">
      <c r="A16" t="str">
        <f t="shared" si="0"/>
        <v>Progeny 4691XFS</v>
      </c>
      <c r="B16" t="str">
        <f t="shared" si="1"/>
        <v>XFS</v>
      </c>
      <c r="C16" t="s">
        <v>173</v>
      </c>
      <c r="D16" s="393">
        <v>51.751399999999997</v>
      </c>
      <c r="E16" s="328" t="s">
        <v>478</v>
      </c>
      <c r="F16" s="393">
        <v>62.609200000000001</v>
      </c>
      <c r="G16" s="328" t="s">
        <v>404</v>
      </c>
      <c r="H16" s="393"/>
      <c r="I16" s="328"/>
      <c r="J16" s="393">
        <v>55.673000000000002</v>
      </c>
      <c r="K16" s="328" t="s">
        <v>437</v>
      </c>
      <c r="L16" s="393">
        <v>20.2227</v>
      </c>
      <c r="M16" s="328" t="s">
        <v>435</v>
      </c>
      <c r="N16" s="393">
        <v>46.431199999999997</v>
      </c>
      <c r="O16" s="328" t="s">
        <v>447</v>
      </c>
      <c r="P16" s="393">
        <v>71.944000000000003</v>
      </c>
      <c r="Q16" s="328" t="s">
        <v>409</v>
      </c>
      <c r="R16" s="393">
        <v>60.0291</v>
      </c>
      <c r="S16" s="328" t="s">
        <v>408</v>
      </c>
      <c r="T16" s="393">
        <v>45.350499999999997</v>
      </c>
      <c r="U16" s="328" t="s">
        <v>460</v>
      </c>
      <c r="V16" s="62"/>
      <c r="W16" s="161"/>
      <c r="X16" s="329"/>
      <c r="Y16" s="67">
        <f t="shared" si="2"/>
        <v>0</v>
      </c>
      <c r="Z16" s="67"/>
      <c r="AA16" s="67">
        <f t="shared" si="3"/>
        <v>0</v>
      </c>
      <c r="AB16" s="67">
        <f t="shared" si="4"/>
        <v>1</v>
      </c>
      <c r="AC16" s="67">
        <f t="shared" si="5"/>
        <v>1</v>
      </c>
      <c r="AD16" s="67">
        <f t="shared" si="6"/>
        <v>1</v>
      </c>
      <c r="AE16" s="67">
        <f t="shared" si="7"/>
        <v>1</v>
      </c>
      <c r="AF16" s="67">
        <f t="shared" si="8"/>
        <v>0</v>
      </c>
      <c r="AG16" s="67"/>
      <c r="AH16" s="1">
        <f t="shared" si="9"/>
        <v>0.5714285714285714</v>
      </c>
    </row>
    <row r="17" spans="1:34" x14ac:dyDescent="0.4">
      <c r="A17" t="str">
        <f t="shared" si="0"/>
        <v>USG 7495XFS</v>
      </c>
      <c r="B17" t="str">
        <f t="shared" si="1"/>
        <v>XFS</v>
      </c>
      <c r="C17" t="s">
        <v>312</v>
      </c>
      <c r="D17" s="393">
        <v>51.596699999999998</v>
      </c>
      <c r="E17" s="328" t="s">
        <v>505</v>
      </c>
      <c r="F17" s="393">
        <v>65.822699999999998</v>
      </c>
      <c r="G17" s="328" t="s">
        <v>404</v>
      </c>
      <c r="H17" s="393"/>
      <c r="I17" s="328"/>
      <c r="J17" s="393">
        <v>57.014200000000002</v>
      </c>
      <c r="K17" s="328" t="s">
        <v>441</v>
      </c>
      <c r="L17" s="393">
        <v>13.5426</v>
      </c>
      <c r="M17" s="328" t="s">
        <v>448</v>
      </c>
      <c r="N17" s="393">
        <v>41.749200000000002</v>
      </c>
      <c r="O17" s="328" t="s">
        <v>451</v>
      </c>
      <c r="P17" s="393">
        <v>72.462000000000003</v>
      </c>
      <c r="Q17" s="328" t="s">
        <v>420</v>
      </c>
      <c r="R17" s="393">
        <v>55.037399999999998</v>
      </c>
      <c r="S17" s="328" t="s">
        <v>426</v>
      </c>
      <c r="T17" s="393">
        <v>55.785400000000003</v>
      </c>
      <c r="U17" s="328" t="s">
        <v>416</v>
      </c>
      <c r="V17" s="62"/>
      <c r="W17" s="161"/>
      <c r="X17" s="329"/>
      <c r="Y17" s="67">
        <f t="shared" si="2"/>
        <v>1</v>
      </c>
      <c r="Z17" s="67"/>
      <c r="AA17" s="67">
        <f t="shared" si="3"/>
        <v>0</v>
      </c>
      <c r="AB17" s="67">
        <f t="shared" si="4"/>
        <v>0</v>
      </c>
      <c r="AC17" s="67">
        <f t="shared" si="5"/>
        <v>0</v>
      </c>
      <c r="AD17" s="67">
        <f t="shared" si="6"/>
        <v>1</v>
      </c>
      <c r="AE17" s="67">
        <f t="shared" si="7"/>
        <v>1</v>
      </c>
      <c r="AF17" s="67">
        <f t="shared" si="8"/>
        <v>1</v>
      </c>
      <c r="AG17" s="67"/>
      <c r="AH17" s="1">
        <f t="shared" si="9"/>
        <v>0.5714285714285714</v>
      </c>
    </row>
    <row r="18" spans="1:34" x14ac:dyDescent="0.4">
      <c r="A18" t="str">
        <f t="shared" si="0"/>
        <v>USG 7485ETS</v>
      </c>
      <c r="B18" t="str">
        <f t="shared" si="1"/>
        <v>E3S</v>
      </c>
      <c r="C18" t="s">
        <v>281</v>
      </c>
      <c r="D18" s="393">
        <v>51.434399999999997</v>
      </c>
      <c r="E18" s="328" t="s">
        <v>440</v>
      </c>
      <c r="F18" s="393">
        <v>63.940100000000001</v>
      </c>
      <c r="G18" s="328" t="s">
        <v>404</v>
      </c>
      <c r="H18" s="393"/>
      <c r="I18" s="328"/>
      <c r="J18" s="393">
        <v>61.4191</v>
      </c>
      <c r="K18" s="328" t="s">
        <v>433</v>
      </c>
      <c r="L18" s="393">
        <v>21.0367</v>
      </c>
      <c r="M18" s="328" t="s">
        <v>416</v>
      </c>
      <c r="N18" s="393">
        <v>41.130400000000002</v>
      </c>
      <c r="O18" s="328" t="s">
        <v>452</v>
      </c>
      <c r="P18" s="393">
        <v>64.217299999999994</v>
      </c>
      <c r="Q18" s="328" t="s">
        <v>450</v>
      </c>
      <c r="R18" s="393">
        <v>55.278599999999997</v>
      </c>
      <c r="S18" s="328" t="s">
        <v>426</v>
      </c>
      <c r="T18" s="393">
        <v>51.403300000000002</v>
      </c>
      <c r="U18" s="328" t="s">
        <v>471</v>
      </c>
      <c r="V18" s="62"/>
      <c r="W18" s="161"/>
      <c r="X18" s="329"/>
      <c r="Y18" s="67">
        <f t="shared" si="2"/>
        <v>1</v>
      </c>
      <c r="Z18" s="67"/>
      <c r="AA18" s="67">
        <f t="shared" si="3"/>
        <v>1</v>
      </c>
      <c r="AB18" s="67">
        <f t="shared" si="4"/>
        <v>1</v>
      </c>
      <c r="AC18" s="67">
        <f t="shared" si="5"/>
        <v>0</v>
      </c>
      <c r="AD18" s="67">
        <f t="shared" si="6"/>
        <v>0</v>
      </c>
      <c r="AE18" s="67">
        <f t="shared" si="7"/>
        <v>1</v>
      </c>
      <c r="AF18" s="67">
        <f t="shared" si="8"/>
        <v>0</v>
      </c>
      <c r="AG18" s="67"/>
      <c r="AH18" s="1">
        <f t="shared" si="9"/>
        <v>0.5714285714285714</v>
      </c>
    </row>
    <row r="19" spans="1:34" x14ac:dyDescent="0.4">
      <c r="A19" t="str">
        <f t="shared" si="0"/>
        <v>Revere 47-F77</v>
      </c>
      <c r="B19" t="str">
        <f t="shared" si="1"/>
        <v>XF</v>
      </c>
      <c r="C19" t="s">
        <v>305</v>
      </c>
      <c r="D19" s="393">
        <v>51.420299999999997</v>
      </c>
      <c r="E19" s="328" t="s">
        <v>440</v>
      </c>
      <c r="F19" s="393">
        <v>60.991300000000003</v>
      </c>
      <c r="G19" s="328" t="s">
        <v>404</v>
      </c>
      <c r="H19" s="393"/>
      <c r="I19" s="328"/>
      <c r="J19" s="393">
        <v>58.794699999999999</v>
      </c>
      <c r="K19" s="328" t="s">
        <v>443</v>
      </c>
      <c r="L19" s="393">
        <v>20.454699999999999</v>
      </c>
      <c r="M19" s="328" t="s">
        <v>417</v>
      </c>
      <c r="N19" s="393">
        <v>45.338999999999999</v>
      </c>
      <c r="O19" s="328" t="s">
        <v>433</v>
      </c>
      <c r="P19" s="393">
        <v>69.320300000000003</v>
      </c>
      <c r="Q19" s="328" t="s">
        <v>416</v>
      </c>
      <c r="R19" s="393">
        <v>56.323399999999999</v>
      </c>
      <c r="S19" s="328" t="s">
        <v>420</v>
      </c>
      <c r="T19" s="393">
        <v>48.719000000000001</v>
      </c>
      <c r="U19" s="328" t="s">
        <v>475</v>
      </c>
      <c r="V19" s="62"/>
      <c r="W19" s="161"/>
      <c r="X19" s="328"/>
      <c r="Y19" s="67">
        <f t="shared" si="2"/>
        <v>0</v>
      </c>
      <c r="Z19" s="67"/>
      <c r="AA19" s="67">
        <f t="shared" si="3"/>
        <v>1</v>
      </c>
      <c r="AB19" s="67">
        <f t="shared" si="4"/>
        <v>1</v>
      </c>
      <c r="AC19" s="67">
        <f t="shared" si="5"/>
        <v>0</v>
      </c>
      <c r="AD19" s="67">
        <f t="shared" si="6"/>
        <v>1</v>
      </c>
      <c r="AE19" s="67">
        <f t="shared" si="7"/>
        <v>1</v>
      </c>
      <c r="AF19" s="67">
        <f t="shared" si="8"/>
        <v>0</v>
      </c>
      <c r="AG19" s="67"/>
      <c r="AH19" s="1">
        <f t="shared" si="9"/>
        <v>0.5714285714285714</v>
      </c>
    </row>
    <row r="20" spans="1:34" x14ac:dyDescent="0.4">
      <c r="A20" t="str">
        <f t="shared" si="0"/>
        <v>Great Heart GT4756XF</v>
      </c>
      <c r="B20" t="str">
        <f t="shared" si="1"/>
        <v>RR/LL</v>
      </c>
      <c r="C20" t="s">
        <v>286</v>
      </c>
      <c r="D20" s="393">
        <v>51.382199999999997</v>
      </c>
      <c r="E20" s="328" t="s">
        <v>440</v>
      </c>
      <c r="F20" s="393">
        <v>66.104900000000001</v>
      </c>
      <c r="G20" s="328" t="s">
        <v>404</v>
      </c>
      <c r="H20" s="393"/>
      <c r="I20" s="328"/>
      <c r="J20" s="393">
        <v>56.931600000000003</v>
      </c>
      <c r="K20" s="328" t="s">
        <v>441</v>
      </c>
      <c r="L20" s="393">
        <v>17.8718</v>
      </c>
      <c r="M20" s="328" t="s">
        <v>433</v>
      </c>
      <c r="N20" s="393">
        <v>47.991</v>
      </c>
      <c r="O20" s="328" t="s">
        <v>417</v>
      </c>
      <c r="P20" s="393">
        <v>64.198800000000006</v>
      </c>
      <c r="Q20" s="328" t="s">
        <v>450</v>
      </c>
      <c r="R20" s="393">
        <v>53.112000000000002</v>
      </c>
      <c r="S20" s="328" t="s">
        <v>426</v>
      </c>
      <c r="T20" s="393">
        <v>53.269399999999997</v>
      </c>
      <c r="U20" s="328" t="s">
        <v>471</v>
      </c>
      <c r="V20" s="62"/>
      <c r="W20" s="161"/>
      <c r="X20" s="328"/>
      <c r="Y20" s="67">
        <f t="shared" si="2"/>
        <v>1</v>
      </c>
      <c r="Z20" s="67"/>
      <c r="AA20" s="67">
        <f t="shared" si="3"/>
        <v>0</v>
      </c>
      <c r="AB20" s="67">
        <f t="shared" si="4"/>
        <v>0</v>
      </c>
      <c r="AC20" s="67">
        <f t="shared" si="5"/>
        <v>1</v>
      </c>
      <c r="AD20" s="67">
        <f t="shared" si="6"/>
        <v>0</v>
      </c>
      <c r="AE20" s="67">
        <f t="shared" si="7"/>
        <v>0</v>
      </c>
      <c r="AF20" s="67">
        <f t="shared" si="8"/>
        <v>1</v>
      </c>
      <c r="AG20" s="67"/>
      <c r="AH20" s="1">
        <f t="shared" si="9"/>
        <v>0.42857142857142855</v>
      </c>
    </row>
    <row r="21" spans="1:34" x14ac:dyDescent="0.4">
      <c r="A21" t="str">
        <f t="shared" si="0"/>
        <v>Progeny 4604XFS</v>
      </c>
      <c r="B21" t="str">
        <f t="shared" si="1"/>
        <v>XFS</v>
      </c>
      <c r="C21" t="s">
        <v>137</v>
      </c>
      <c r="D21" s="393">
        <v>51.374200000000002</v>
      </c>
      <c r="E21" s="328" t="s">
        <v>440</v>
      </c>
      <c r="F21" s="393">
        <v>66.519000000000005</v>
      </c>
      <c r="G21" s="328" t="s">
        <v>404</v>
      </c>
      <c r="H21" s="393"/>
      <c r="I21" s="328"/>
      <c r="J21" s="393">
        <v>61.418399999999998</v>
      </c>
      <c r="K21" s="328" t="s">
        <v>433</v>
      </c>
      <c r="L21" s="393">
        <v>18.135100000000001</v>
      </c>
      <c r="M21" s="328" t="s">
        <v>433</v>
      </c>
      <c r="N21" s="393">
        <v>42.646700000000003</v>
      </c>
      <c r="O21" s="328" t="s">
        <v>452</v>
      </c>
      <c r="P21" s="393">
        <v>64.351100000000002</v>
      </c>
      <c r="Q21" s="328" t="s">
        <v>450</v>
      </c>
      <c r="R21" s="393">
        <v>54.044899999999998</v>
      </c>
      <c r="S21" s="328" t="s">
        <v>426</v>
      </c>
      <c r="T21" s="393">
        <v>52.504399999999997</v>
      </c>
      <c r="U21" s="328" t="s">
        <v>471</v>
      </c>
      <c r="V21" s="62"/>
      <c r="W21" s="161"/>
      <c r="X21" s="328"/>
      <c r="Y21" s="67">
        <f t="shared" si="2"/>
        <v>1</v>
      </c>
      <c r="Z21" s="67"/>
      <c r="AA21" s="67">
        <f t="shared" si="3"/>
        <v>1</v>
      </c>
      <c r="AB21" s="67">
        <f t="shared" si="4"/>
        <v>1</v>
      </c>
      <c r="AC21" s="67">
        <f t="shared" si="5"/>
        <v>0</v>
      </c>
      <c r="AD21" s="67">
        <f t="shared" si="6"/>
        <v>0</v>
      </c>
      <c r="AE21" s="67">
        <f t="shared" si="7"/>
        <v>0</v>
      </c>
      <c r="AF21" s="67">
        <f t="shared" si="8"/>
        <v>1</v>
      </c>
      <c r="AG21" s="67"/>
      <c r="AH21" s="1">
        <f t="shared" si="9"/>
        <v>0.5714285714285714</v>
      </c>
    </row>
    <row r="22" spans="1:34" x14ac:dyDescent="0.4">
      <c r="A22" t="str">
        <f t="shared" si="0"/>
        <v>Pioneer P46A90LX</v>
      </c>
      <c r="B22" t="str">
        <f t="shared" si="1"/>
        <v>RR2X/LL</v>
      </c>
      <c r="C22" t="s">
        <v>288</v>
      </c>
      <c r="D22" s="393">
        <v>51.345799999999997</v>
      </c>
      <c r="E22" s="328" t="s">
        <v>440</v>
      </c>
      <c r="F22" s="393">
        <v>55.7791</v>
      </c>
      <c r="G22" s="328" t="s">
        <v>404</v>
      </c>
      <c r="H22" s="393"/>
      <c r="I22" s="328"/>
      <c r="J22" s="393">
        <v>61.947899999999997</v>
      </c>
      <c r="K22" s="328" t="s">
        <v>439</v>
      </c>
      <c r="L22" s="393">
        <v>17.477</v>
      </c>
      <c r="M22" s="328" t="s">
        <v>449</v>
      </c>
      <c r="N22" s="393">
        <v>43.767899999999997</v>
      </c>
      <c r="O22" s="328" t="s">
        <v>450</v>
      </c>
      <c r="P22" s="393">
        <v>73.621799999999993</v>
      </c>
      <c r="Q22" s="328" t="s">
        <v>408</v>
      </c>
      <c r="R22" s="393">
        <v>56.558500000000002</v>
      </c>
      <c r="S22" s="328" t="s">
        <v>420</v>
      </c>
      <c r="T22" s="393">
        <v>50.268300000000004</v>
      </c>
      <c r="U22" s="328" t="s">
        <v>470</v>
      </c>
      <c r="V22" s="62"/>
      <c r="W22" s="161"/>
      <c r="X22" s="328"/>
      <c r="Y22" s="67">
        <f t="shared" si="2"/>
        <v>0</v>
      </c>
      <c r="Z22" s="67"/>
      <c r="AA22" s="67">
        <f t="shared" si="3"/>
        <v>1</v>
      </c>
      <c r="AB22" s="67">
        <f t="shared" si="4"/>
        <v>0</v>
      </c>
      <c r="AC22" s="67">
        <f t="shared" si="5"/>
        <v>0</v>
      </c>
      <c r="AD22" s="67">
        <f t="shared" si="6"/>
        <v>1</v>
      </c>
      <c r="AE22" s="67">
        <f t="shared" si="7"/>
        <v>1</v>
      </c>
      <c r="AF22" s="67">
        <f t="shared" si="8"/>
        <v>0</v>
      </c>
      <c r="AG22" s="67"/>
      <c r="AH22" s="1">
        <f t="shared" si="9"/>
        <v>0.42857142857142855</v>
      </c>
    </row>
    <row r="23" spans="1:34" x14ac:dyDescent="0.4">
      <c r="A23" t="str">
        <f t="shared" si="0"/>
        <v>CNI Integra XF4634S</v>
      </c>
      <c r="B23" t="str">
        <f t="shared" si="1"/>
        <v>XF</v>
      </c>
      <c r="C23" t="s">
        <v>295</v>
      </c>
      <c r="D23" s="393">
        <v>51.067399999999999</v>
      </c>
      <c r="E23" s="328" t="s">
        <v>442</v>
      </c>
      <c r="F23" s="393">
        <v>61.405700000000003</v>
      </c>
      <c r="G23" s="328" t="s">
        <v>404</v>
      </c>
      <c r="H23" s="393"/>
      <c r="I23" s="328"/>
      <c r="J23" s="393">
        <v>64.523099999999999</v>
      </c>
      <c r="K23" s="328" t="s">
        <v>426</v>
      </c>
      <c r="L23" s="393">
        <v>21.0564</v>
      </c>
      <c r="M23" s="328" t="s">
        <v>416</v>
      </c>
      <c r="N23" s="393">
        <v>41.710900000000002</v>
      </c>
      <c r="O23" s="328" t="s">
        <v>451</v>
      </c>
      <c r="P23" s="393">
        <v>59.779600000000002</v>
      </c>
      <c r="Q23" s="328" t="s">
        <v>453</v>
      </c>
      <c r="R23" s="393">
        <v>56.656799999999997</v>
      </c>
      <c r="S23" s="328" t="s">
        <v>420</v>
      </c>
      <c r="T23" s="393">
        <v>52.339500000000001</v>
      </c>
      <c r="U23" s="328" t="s">
        <v>471</v>
      </c>
      <c r="V23" s="62"/>
      <c r="W23" s="161"/>
      <c r="X23" s="329"/>
      <c r="Y23" s="67">
        <f t="shared" si="2"/>
        <v>0</v>
      </c>
      <c r="Z23" s="67"/>
      <c r="AA23" s="67">
        <f t="shared" si="3"/>
        <v>1</v>
      </c>
      <c r="AB23" s="67">
        <f t="shared" si="4"/>
        <v>1</v>
      </c>
      <c r="AC23" s="67">
        <f t="shared" si="5"/>
        <v>0</v>
      </c>
      <c r="AD23" s="67">
        <f t="shared" si="6"/>
        <v>0</v>
      </c>
      <c r="AE23" s="67">
        <f t="shared" si="7"/>
        <v>1</v>
      </c>
      <c r="AF23" s="67">
        <f t="shared" si="8"/>
        <v>1</v>
      </c>
      <c r="AG23" s="67"/>
      <c r="AH23" s="1">
        <f t="shared" si="9"/>
        <v>0.5714285714285714</v>
      </c>
    </row>
    <row r="24" spans="1:34" x14ac:dyDescent="0.4">
      <c r="A24" t="str">
        <f t="shared" si="0"/>
        <v>Dyna-Gro S48XF35</v>
      </c>
      <c r="B24" t="str">
        <f t="shared" si="1"/>
        <v>XF</v>
      </c>
      <c r="C24" t="s">
        <v>298</v>
      </c>
      <c r="D24" s="393">
        <v>50.922400000000003</v>
      </c>
      <c r="E24" s="328" t="s">
        <v>442</v>
      </c>
      <c r="F24" s="393">
        <v>56.396599999999999</v>
      </c>
      <c r="G24" s="328" t="s">
        <v>404</v>
      </c>
      <c r="H24" s="393"/>
      <c r="I24" s="328"/>
      <c r="J24" s="393">
        <v>62.017299999999999</v>
      </c>
      <c r="K24" s="328" t="s">
        <v>439</v>
      </c>
      <c r="L24" s="393">
        <v>16.114899999999999</v>
      </c>
      <c r="M24" s="328" t="s">
        <v>451</v>
      </c>
      <c r="N24" s="393">
        <v>47.829500000000003</v>
      </c>
      <c r="O24" s="328" t="s">
        <v>417</v>
      </c>
      <c r="P24" s="393">
        <v>63.324100000000001</v>
      </c>
      <c r="Q24" s="328" t="s">
        <v>449</v>
      </c>
      <c r="R24" s="393">
        <v>59.023200000000003</v>
      </c>
      <c r="S24" s="328" t="s">
        <v>408</v>
      </c>
      <c r="T24" s="393">
        <v>51.308900000000001</v>
      </c>
      <c r="U24" s="328" t="s">
        <v>471</v>
      </c>
      <c r="V24" s="62"/>
      <c r="W24" s="161"/>
      <c r="X24" s="329"/>
      <c r="Y24" s="67">
        <f t="shared" si="2"/>
        <v>0</v>
      </c>
      <c r="Z24" s="67"/>
      <c r="AA24" s="67">
        <f t="shared" si="3"/>
        <v>1</v>
      </c>
      <c r="AB24" s="67">
        <f t="shared" si="4"/>
        <v>0</v>
      </c>
      <c r="AC24" s="67">
        <f t="shared" si="5"/>
        <v>1</v>
      </c>
      <c r="AD24" s="67">
        <f t="shared" si="6"/>
        <v>0</v>
      </c>
      <c r="AE24" s="67">
        <f t="shared" si="7"/>
        <v>1</v>
      </c>
      <c r="AF24" s="67">
        <f t="shared" si="8"/>
        <v>0</v>
      </c>
      <c r="AG24" s="67"/>
      <c r="AH24" s="1">
        <f t="shared" si="9"/>
        <v>0.42857142857142855</v>
      </c>
    </row>
    <row r="25" spans="1:34" x14ac:dyDescent="0.4">
      <c r="A25" t="str">
        <f t="shared" si="0"/>
        <v>Xitavo XO 4894E</v>
      </c>
      <c r="B25" t="str">
        <f t="shared" si="1"/>
        <v>E3</v>
      </c>
      <c r="C25" t="s">
        <v>219</v>
      </c>
      <c r="D25" s="393">
        <v>50.554600000000001</v>
      </c>
      <c r="E25" s="328" t="s">
        <v>432</v>
      </c>
      <c r="F25" s="393">
        <v>68.635400000000004</v>
      </c>
      <c r="G25" s="328" t="s">
        <v>404</v>
      </c>
      <c r="H25" s="393"/>
      <c r="I25" s="328"/>
      <c r="J25" s="393">
        <v>57.601799999999997</v>
      </c>
      <c r="K25" s="328" t="s">
        <v>441</v>
      </c>
      <c r="L25" s="393">
        <v>18.176200000000001</v>
      </c>
      <c r="M25" s="328" t="s">
        <v>447</v>
      </c>
      <c r="N25" s="393">
        <v>43.958100000000002</v>
      </c>
      <c r="O25" s="328" t="s">
        <v>433</v>
      </c>
      <c r="P25" s="393">
        <v>67.521199999999993</v>
      </c>
      <c r="Q25" s="328" t="s">
        <v>439</v>
      </c>
      <c r="R25" s="393">
        <v>49.634900000000002</v>
      </c>
      <c r="S25" s="328" t="s">
        <v>415</v>
      </c>
      <c r="T25" s="393">
        <v>48.536200000000001</v>
      </c>
      <c r="U25" s="328" t="s">
        <v>472</v>
      </c>
      <c r="V25" s="62"/>
      <c r="W25" s="161"/>
      <c r="X25" s="328"/>
      <c r="Y25" s="67">
        <f t="shared" si="2"/>
        <v>1</v>
      </c>
      <c r="Z25" s="67"/>
      <c r="AA25" s="67">
        <f t="shared" si="3"/>
        <v>0</v>
      </c>
      <c r="AB25" s="67">
        <f t="shared" si="4"/>
        <v>1</v>
      </c>
      <c r="AC25" s="67">
        <f t="shared" si="5"/>
        <v>0</v>
      </c>
      <c r="AD25" s="67">
        <f t="shared" si="6"/>
        <v>1</v>
      </c>
      <c r="AE25" s="67">
        <f t="shared" si="7"/>
        <v>0</v>
      </c>
      <c r="AF25" s="67">
        <f t="shared" si="8"/>
        <v>0</v>
      </c>
      <c r="AG25" s="67"/>
      <c r="AH25" s="1">
        <f t="shared" si="9"/>
        <v>0.42857142857142855</v>
      </c>
    </row>
    <row r="26" spans="1:34" x14ac:dyDescent="0.4">
      <c r="A26" t="str">
        <f t="shared" si="0"/>
        <v>Xitavo XO 4772E</v>
      </c>
      <c r="B26" t="str">
        <f t="shared" si="1"/>
        <v>E3</v>
      </c>
      <c r="C26" t="s">
        <v>271</v>
      </c>
      <c r="D26" s="393">
        <v>50.525700000000001</v>
      </c>
      <c r="E26" s="328" t="s">
        <v>495</v>
      </c>
      <c r="F26" s="393">
        <v>63.720799999999997</v>
      </c>
      <c r="G26" s="328" t="s">
        <v>404</v>
      </c>
      <c r="H26" s="393"/>
      <c r="I26" s="328"/>
      <c r="J26" s="393">
        <v>54.858499999999999</v>
      </c>
      <c r="K26" s="328" t="s">
        <v>440</v>
      </c>
      <c r="L26" s="393">
        <v>14.076700000000001</v>
      </c>
      <c r="M26" s="328" t="s">
        <v>451</v>
      </c>
      <c r="N26" s="393">
        <v>41.703200000000002</v>
      </c>
      <c r="O26" s="328" t="s">
        <v>451</v>
      </c>
      <c r="P26" s="393">
        <v>66.729900000000001</v>
      </c>
      <c r="Q26" s="328" t="s">
        <v>439</v>
      </c>
      <c r="R26" s="393">
        <v>56.554499999999997</v>
      </c>
      <c r="S26" s="328" t="s">
        <v>420</v>
      </c>
      <c r="T26" s="393">
        <v>54.264400000000002</v>
      </c>
      <c r="U26" s="328" t="s">
        <v>417</v>
      </c>
      <c r="V26" s="62"/>
      <c r="W26" s="161"/>
      <c r="X26" s="329"/>
      <c r="Y26" s="67">
        <f t="shared" si="2"/>
        <v>0</v>
      </c>
      <c r="Z26" s="67"/>
      <c r="AA26" s="67">
        <f t="shared" si="3"/>
        <v>0</v>
      </c>
      <c r="AB26" s="67">
        <f t="shared" si="4"/>
        <v>0</v>
      </c>
      <c r="AC26" s="67">
        <f t="shared" si="5"/>
        <v>0</v>
      </c>
      <c r="AD26" s="67">
        <f t="shared" si="6"/>
        <v>0</v>
      </c>
      <c r="AE26" s="67">
        <f t="shared" si="7"/>
        <v>1</v>
      </c>
      <c r="AF26" s="67">
        <f t="shared" si="8"/>
        <v>1</v>
      </c>
      <c r="AG26" s="67"/>
      <c r="AH26" s="1">
        <f t="shared" si="9"/>
        <v>0.2857142857142857</v>
      </c>
    </row>
    <row r="27" spans="1:34" x14ac:dyDescent="0.4">
      <c r="A27" t="str">
        <f t="shared" si="0"/>
        <v>Innvictis A4924XF</v>
      </c>
      <c r="B27" t="str">
        <f t="shared" si="1"/>
        <v>XF</v>
      </c>
      <c r="C27" t="s">
        <v>301</v>
      </c>
      <c r="D27" s="393">
        <v>50.378</v>
      </c>
      <c r="E27" s="328" t="s">
        <v>495</v>
      </c>
      <c r="F27" s="393">
        <v>66.078900000000004</v>
      </c>
      <c r="G27" s="328" t="s">
        <v>404</v>
      </c>
      <c r="H27" s="393"/>
      <c r="I27" s="328"/>
      <c r="J27" s="393">
        <v>54.738</v>
      </c>
      <c r="K27" s="328" t="s">
        <v>442</v>
      </c>
      <c r="L27" s="393">
        <v>17.119199999999999</v>
      </c>
      <c r="M27" s="328" t="s">
        <v>452</v>
      </c>
      <c r="N27" s="393">
        <v>46.240099999999998</v>
      </c>
      <c r="O27" s="328" t="s">
        <v>447</v>
      </c>
      <c r="P27" s="393">
        <v>68.511499999999998</v>
      </c>
      <c r="Q27" s="328" t="s">
        <v>435</v>
      </c>
      <c r="R27" s="393">
        <v>45.614400000000003</v>
      </c>
      <c r="S27" s="328" t="s">
        <v>413</v>
      </c>
      <c r="T27" s="393">
        <v>54.343499999999999</v>
      </c>
      <c r="U27" s="328" t="s">
        <v>417</v>
      </c>
      <c r="V27" s="62"/>
      <c r="W27" s="161"/>
      <c r="X27" s="328"/>
      <c r="Y27" s="67">
        <f t="shared" si="2"/>
        <v>1</v>
      </c>
      <c r="Z27" s="67"/>
      <c r="AA27" s="67">
        <f t="shared" si="3"/>
        <v>0</v>
      </c>
      <c r="AB27" s="67">
        <f t="shared" si="4"/>
        <v>0</v>
      </c>
      <c r="AC27" s="67">
        <f t="shared" si="5"/>
        <v>1</v>
      </c>
      <c r="AD27" s="67">
        <f t="shared" si="6"/>
        <v>1</v>
      </c>
      <c r="AE27" s="67">
        <f t="shared" si="7"/>
        <v>0</v>
      </c>
      <c r="AF27" s="67">
        <f t="shared" si="8"/>
        <v>1</v>
      </c>
      <c r="AG27" s="67"/>
      <c r="AH27" s="1">
        <f t="shared" si="9"/>
        <v>0.5714285714285714</v>
      </c>
    </row>
    <row r="28" spans="1:34" x14ac:dyDescent="0.4">
      <c r="A28" t="str">
        <f t="shared" si="0"/>
        <v>Progeny 4798XF</v>
      </c>
      <c r="B28" t="str">
        <f t="shared" si="1"/>
        <v>XF</v>
      </c>
      <c r="C28" t="s">
        <v>175</v>
      </c>
      <c r="D28" s="393">
        <v>50.200499999999998</v>
      </c>
      <c r="E28" s="328" t="s">
        <v>495</v>
      </c>
      <c r="F28" s="393">
        <v>61.0366</v>
      </c>
      <c r="G28" s="328" t="s">
        <v>404</v>
      </c>
      <c r="H28" s="393"/>
      <c r="I28" s="328"/>
      <c r="J28" s="393">
        <v>51.442399999999999</v>
      </c>
      <c r="K28" s="328" t="s">
        <v>436</v>
      </c>
      <c r="L28" s="393">
        <v>17.547899999999998</v>
      </c>
      <c r="M28" s="328" t="s">
        <v>449</v>
      </c>
      <c r="N28" s="393">
        <v>51.452300000000001</v>
      </c>
      <c r="O28" s="328" t="s">
        <v>426</v>
      </c>
      <c r="P28" s="393">
        <v>61.450400000000002</v>
      </c>
      <c r="Q28" s="328" t="s">
        <v>451</v>
      </c>
      <c r="R28" s="393">
        <v>55.280700000000003</v>
      </c>
      <c r="S28" s="328" t="s">
        <v>426</v>
      </c>
      <c r="T28" s="393">
        <v>53.192900000000002</v>
      </c>
      <c r="U28" s="328" t="s">
        <v>471</v>
      </c>
      <c r="V28" s="62"/>
      <c r="W28" s="161"/>
      <c r="X28" s="328"/>
      <c r="Y28" s="67">
        <f t="shared" si="2"/>
        <v>0</v>
      </c>
      <c r="Z28" s="67"/>
      <c r="AA28" s="67">
        <f t="shared" si="3"/>
        <v>0</v>
      </c>
      <c r="AB28" s="67">
        <f t="shared" si="4"/>
        <v>0</v>
      </c>
      <c r="AC28" s="67">
        <f t="shared" si="5"/>
        <v>1</v>
      </c>
      <c r="AD28" s="67">
        <f t="shared" si="6"/>
        <v>0</v>
      </c>
      <c r="AE28" s="67">
        <f t="shared" si="7"/>
        <v>1</v>
      </c>
      <c r="AF28" s="67">
        <f t="shared" si="8"/>
        <v>1</v>
      </c>
      <c r="AG28" s="67"/>
      <c r="AH28" s="1">
        <f t="shared" si="9"/>
        <v>0.42857142857142855</v>
      </c>
    </row>
    <row r="29" spans="1:34" x14ac:dyDescent="0.4">
      <c r="A29" t="str">
        <f t="shared" si="0"/>
        <v>Pioneer P46Z53E</v>
      </c>
      <c r="B29" t="str">
        <f t="shared" si="1"/>
        <v>E3</v>
      </c>
      <c r="C29" t="s">
        <v>274</v>
      </c>
      <c r="D29" s="393">
        <v>49.440899999999999</v>
      </c>
      <c r="E29" s="328" t="s">
        <v>496</v>
      </c>
      <c r="F29" s="393">
        <v>65.454400000000007</v>
      </c>
      <c r="G29" s="328" t="s">
        <v>404</v>
      </c>
      <c r="H29" s="393"/>
      <c r="I29" s="328"/>
      <c r="J29" s="393">
        <v>57.695500000000003</v>
      </c>
      <c r="K29" s="328" t="s">
        <v>441</v>
      </c>
      <c r="L29" s="393">
        <v>17.451000000000001</v>
      </c>
      <c r="M29" s="328" t="s">
        <v>449</v>
      </c>
      <c r="N29" s="393">
        <v>37.032499999999999</v>
      </c>
      <c r="O29" s="328" t="s">
        <v>448</v>
      </c>
      <c r="P29" s="393">
        <v>66.615700000000004</v>
      </c>
      <c r="Q29" s="328" t="s">
        <v>439</v>
      </c>
      <c r="R29" s="393">
        <v>52.688200000000002</v>
      </c>
      <c r="S29" s="328" t="s">
        <v>426</v>
      </c>
      <c r="T29" s="393">
        <v>49.149000000000001</v>
      </c>
      <c r="U29" s="328" t="s">
        <v>473</v>
      </c>
      <c r="V29" s="62"/>
      <c r="W29" s="161"/>
      <c r="X29" s="329"/>
      <c r="Y29" s="67">
        <f t="shared" si="2"/>
        <v>1</v>
      </c>
      <c r="Z29" s="67"/>
      <c r="AA29" s="67">
        <f t="shared" si="3"/>
        <v>0</v>
      </c>
      <c r="AB29" s="67">
        <f t="shared" si="4"/>
        <v>0</v>
      </c>
      <c r="AC29" s="67">
        <f t="shared" si="5"/>
        <v>0</v>
      </c>
      <c r="AD29" s="67">
        <f t="shared" si="6"/>
        <v>0</v>
      </c>
      <c r="AE29" s="67">
        <f t="shared" si="7"/>
        <v>0</v>
      </c>
      <c r="AF29" s="67">
        <f t="shared" si="8"/>
        <v>0</v>
      </c>
      <c r="AG29" s="67"/>
      <c r="AH29" s="1">
        <f t="shared" si="9"/>
        <v>0.14285714285714285</v>
      </c>
    </row>
    <row r="30" spans="1:34" x14ac:dyDescent="0.4">
      <c r="A30" t="str">
        <f t="shared" si="0"/>
        <v>USG 7474XFS</v>
      </c>
      <c r="B30" t="str">
        <f t="shared" si="1"/>
        <v>XFS</v>
      </c>
      <c r="C30" t="s">
        <v>211</v>
      </c>
      <c r="D30" s="393">
        <v>49.419699999999999</v>
      </c>
      <c r="E30" s="328" t="s">
        <v>496</v>
      </c>
      <c r="F30" s="393">
        <v>58.121699999999997</v>
      </c>
      <c r="G30" s="328" t="s">
        <v>404</v>
      </c>
      <c r="H30" s="393"/>
      <c r="I30" s="328"/>
      <c r="J30" s="393">
        <v>56.564</v>
      </c>
      <c r="K30" s="328" t="s">
        <v>437</v>
      </c>
      <c r="L30" s="393">
        <v>17.4773</v>
      </c>
      <c r="M30" s="328" t="s">
        <v>433</v>
      </c>
      <c r="N30" s="393">
        <v>46.632399999999997</v>
      </c>
      <c r="O30" s="328" t="s">
        <v>439</v>
      </c>
      <c r="P30" s="393">
        <v>62.108800000000002</v>
      </c>
      <c r="Q30" s="328" t="s">
        <v>452</v>
      </c>
      <c r="R30" s="393">
        <v>56.009500000000003</v>
      </c>
      <c r="S30" s="328" t="s">
        <v>426</v>
      </c>
      <c r="T30" s="393">
        <v>49.350999999999999</v>
      </c>
      <c r="U30" s="328" t="s">
        <v>473</v>
      </c>
      <c r="V30" s="62"/>
      <c r="W30" s="161"/>
      <c r="X30" s="329"/>
      <c r="Y30" s="67">
        <f t="shared" si="2"/>
        <v>0</v>
      </c>
      <c r="Z30" s="67"/>
      <c r="AA30" s="67">
        <f t="shared" si="3"/>
        <v>0</v>
      </c>
      <c r="AB30" s="67">
        <f t="shared" si="4"/>
        <v>0</v>
      </c>
      <c r="AC30" s="67">
        <f t="shared" si="5"/>
        <v>1</v>
      </c>
      <c r="AD30" s="67">
        <f t="shared" si="6"/>
        <v>0</v>
      </c>
      <c r="AE30" s="67">
        <f t="shared" si="7"/>
        <v>1</v>
      </c>
      <c r="AF30" s="67">
        <f t="shared" si="8"/>
        <v>0</v>
      </c>
      <c r="AG30" s="67"/>
      <c r="AH30" s="1">
        <f t="shared" si="9"/>
        <v>0.2857142857142857</v>
      </c>
    </row>
    <row r="31" spans="1:34" x14ac:dyDescent="0.4">
      <c r="A31" t="str">
        <f t="shared" si="0"/>
        <v>Donmario DM46F54S</v>
      </c>
      <c r="B31" t="str">
        <f t="shared" si="1"/>
        <v>XF</v>
      </c>
      <c r="C31" t="s">
        <v>297</v>
      </c>
      <c r="D31" s="393">
        <v>49.275100000000002</v>
      </c>
      <c r="E31" s="328" t="s">
        <v>496</v>
      </c>
      <c r="F31" s="393">
        <v>60.020899999999997</v>
      </c>
      <c r="G31" s="328" t="s">
        <v>404</v>
      </c>
      <c r="H31" s="393"/>
      <c r="I31" s="328"/>
      <c r="J31" s="393">
        <v>57.364699999999999</v>
      </c>
      <c r="K31" s="328" t="s">
        <v>441</v>
      </c>
      <c r="L31" s="393">
        <v>14.6958</v>
      </c>
      <c r="M31" s="328" t="s">
        <v>448</v>
      </c>
      <c r="N31" s="393">
        <v>45.279699999999998</v>
      </c>
      <c r="O31" s="328" t="s">
        <v>433</v>
      </c>
      <c r="P31" s="393">
        <v>64.063000000000002</v>
      </c>
      <c r="Q31" s="328" t="s">
        <v>450</v>
      </c>
      <c r="R31" s="393">
        <v>55.567</v>
      </c>
      <c r="S31" s="328" t="s">
        <v>426</v>
      </c>
      <c r="T31" s="393">
        <v>47.934399999999997</v>
      </c>
      <c r="U31" s="328" t="s">
        <v>472</v>
      </c>
      <c r="V31" s="62"/>
      <c r="W31" s="161"/>
      <c r="X31" s="328"/>
      <c r="Y31" s="67">
        <f t="shared" si="2"/>
        <v>0</v>
      </c>
      <c r="Z31" s="67"/>
      <c r="AA31" s="67">
        <f t="shared" si="3"/>
        <v>0</v>
      </c>
      <c r="AB31" s="67">
        <f t="shared" si="4"/>
        <v>0</v>
      </c>
      <c r="AC31" s="67">
        <f t="shared" si="5"/>
        <v>0</v>
      </c>
      <c r="AD31" s="67">
        <f t="shared" si="6"/>
        <v>0</v>
      </c>
      <c r="AE31" s="67">
        <f t="shared" si="7"/>
        <v>1</v>
      </c>
      <c r="AF31" s="67">
        <f t="shared" si="8"/>
        <v>0</v>
      </c>
      <c r="AG31" s="67"/>
      <c r="AH31" s="1">
        <f t="shared" si="9"/>
        <v>0.14285714285714285</v>
      </c>
    </row>
    <row r="32" spans="1:34" x14ac:dyDescent="0.4">
      <c r="A32" t="str">
        <f t="shared" si="0"/>
        <v>CNI Fortus 4655ES</v>
      </c>
      <c r="B32" t="str">
        <f t="shared" si="1"/>
        <v>E3</v>
      </c>
      <c r="C32" t="s">
        <v>270</v>
      </c>
      <c r="D32" s="393">
        <v>49.2714</v>
      </c>
      <c r="E32" s="328" t="s">
        <v>496</v>
      </c>
      <c r="F32" s="393">
        <v>60.292400000000001</v>
      </c>
      <c r="G32" s="328" t="s">
        <v>404</v>
      </c>
      <c r="H32" s="393"/>
      <c r="I32" s="328"/>
      <c r="J32" s="393">
        <v>60.287999999999997</v>
      </c>
      <c r="K32" s="328" t="s">
        <v>444</v>
      </c>
      <c r="L32" s="393">
        <v>14.9773</v>
      </c>
      <c r="M32" s="328" t="s">
        <v>453</v>
      </c>
      <c r="N32" s="393">
        <v>37.857999999999997</v>
      </c>
      <c r="O32" s="328" t="s">
        <v>455</v>
      </c>
      <c r="P32" s="393">
        <v>70.351799999999997</v>
      </c>
      <c r="Q32" s="328" t="s">
        <v>426</v>
      </c>
      <c r="R32" s="393">
        <v>52.427500000000002</v>
      </c>
      <c r="S32" s="328" t="s">
        <v>426</v>
      </c>
      <c r="T32" s="393">
        <v>48.704999999999998</v>
      </c>
      <c r="U32" s="328" t="s">
        <v>475</v>
      </c>
      <c r="V32" s="62"/>
      <c r="W32" s="161"/>
      <c r="X32" s="328"/>
      <c r="Y32" s="67">
        <f t="shared" si="2"/>
        <v>0</v>
      </c>
      <c r="Z32" s="67"/>
      <c r="AA32" s="67">
        <f t="shared" si="3"/>
        <v>1</v>
      </c>
      <c r="AB32" s="67">
        <f t="shared" si="4"/>
        <v>0</v>
      </c>
      <c r="AC32" s="67">
        <f t="shared" si="5"/>
        <v>0</v>
      </c>
      <c r="AD32" s="67">
        <f t="shared" si="6"/>
        <v>1</v>
      </c>
      <c r="AE32" s="67">
        <f t="shared" si="7"/>
        <v>0</v>
      </c>
      <c r="AF32" s="67">
        <f t="shared" si="8"/>
        <v>0</v>
      </c>
      <c r="AG32" s="67"/>
      <c r="AH32" s="1">
        <f t="shared" si="9"/>
        <v>0.2857142857142857</v>
      </c>
    </row>
    <row r="33" spans="1:34" x14ac:dyDescent="0.4">
      <c r="A33" t="str">
        <f t="shared" si="0"/>
        <v>Progeny 4999E3S</v>
      </c>
      <c r="B33" t="str">
        <f t="shared" si="1"/>
        <v>E3S</v>
      </c>
      <c r="C33" t="s">
        <v>280</v>
      </c>
      <c r="D33" s="393">
        <v>49.066899999999997</v>
      </c>
      <c r="E33" s="328" t="s">
        <v>496</v>
      </c>
      <c r="F33" s="393">
        <v>55.134099999999997</v>
      </c>
      <c r="G33" s="328" t="s">
        <v>404</v>
      </c>
      <c r="H33" s="393"/>
      <c r="I33" s="328"/>
      <c r="J33" s="393">
        <v>53.288800000000002</v>
      </c>
      <c r="K33" s="328" t="s">
        <v>438</v>
      </c>
      <c r="L33" s="393">
        <v>17.228300000000001</v>
      </c>
      <c r="M33" s="328" t="s">
        <v>450</v>
      </c>
      <c r="N33" s="393">
        <v>40.5959</v>
      </c>
      <c r="O33" s="328" t="s">
        <v>454</v>
      </c>
      <c r="P33" s="393">
        <v>68.081299999999999</v>
      </c>
      <c r="Q33" s="328" t="s">
        <v>439</v>
      </c>
      <c r="R33" s="393">
        <v>56.491900000000001</v>
      </c>
      <c r="S33" s="328" t="s">
        <v>420</v>
      </c>
      <c r="T33" s="393">
        <v>53.009700000000002</v>
      </c>
      <c r="U33" s="328" t="s">
        <v>471</v>
      </c>
      <c r="V33" s="62"/>
      <c r="W33" s="161"/>
      <c r="X33" s="328"/>
      <c r="Y33" s="67">
        <f t="shared" si="2"/>
        <v>0</v>
      </c>
      <c r="Z33" s="67"/>
      <c r="AA33" s="67">
        <f t="shared" si="3"/>
        <v>0</v>
      </c>
      <c r="AB33" s="67">
        <f t="shared" si="4"/>
        <v>0</v>
      </c>
      <c r="AC33" s="67">
        <f t="shared" si="5"/>
        <v>0</v>
      </c>
      <c r="AD33" s="67">
        <f t="shared" si="6"/>
        <v>1</v>
      </c>
      <c r="AE33" s="67">
        <f t="shared" si="7"/>
        <v>1</v>
      </c>
      <c r="AF33" s="67">
        <f t="shared" si="8"/>
        <v>1</v>
      </c>
      <c r="AG33" s="67"/>
      <c r="AH33" s="1">
        <f t="shared" si="9"/>
        <v>0.42857142857142855</v>
      </c>
    </row>
    <row r="34" spans="1:34" x14ac:dyDescent="0.4">
      <c r="A34" t="str">
        <f t="shared" si="0"/>
        <v>USG 7463XF</v>
      </c>
      <c r="B34" t="str">
        <f t="shared" si="1"/>
        <v>XF</v>
      </c>
      <c r="C34" t="s">
        <v>177</v>
      </c>
      <c r="D34" s="393">
        <v>49.021900000000002</v>
      </c>
      <c r="E34" s="328" t="s">
        <v>496</v>
      </c>
      <c r="F34" s="393">
        <v>61.1203</v>
      </c>
      <c r="G34" s="328" t="s">
        <v>404</v>
      </c>
      <c r="H34" s="393"/>
      <c r="I34" s="328"/>
      <c r="J34" s="393">
        <v>54.0212</v>
      </c>
      <c r="K34" s="328" t="s">
        <v>438</v>
      </c>
      <c r="L34" s="393">
        <v>17.359300000000001</v>
      </c>
      <c r="M34" s="328" t="s">
        <v>450</v>
      </c>
      <c r="N34" s="393">
        <v>41.172600000000003</v>
      </c>
      <c r="O34" s="328" t="s">
        <v>451</v>
      </c>
      <c r="P34" s="393">
        <v>65.918700000000001</v>
      </c>
      <c r="Q34" s="328" t="s">
        <v>456</v>
      </c>
      <c r="R34" s="393">
        <v>55.831400000000002</v>
      </c>
      <c r="S34" s="328" t="s">
        <v>426</v>
      </c>
      <c r="T34" s="393">
        <v>48.149900000000002</v>
      </c>
      <c r="U34" s="328" t="s">
        <v>472</v>
      </c>
      <c r="V34" s="62"/>
      <c r="W34" s="161"/>
      <c r="X34" s="328"/>
      <c r="Y34" s="67">
        <f t="shared" si="2"/>
        <v>0</v>
      </c>
      <c r="Z34" s="67"/>
      <c r="AA34" s="67">
        <f t="shared" si="3"/>
        <v>0</v>
      </c>
      <c r="AB34" s="67">
        <f t="shared" si="4"/>
        <v>0</v>
      </c>
      <c r="AC34" s="67">
        <f t="shared" si="5"/>
        <v>0</v>
      </c>
      <c r="AD34" s="67">
        <f t="shared" si="6"/>
        <v>0</v>
      </c>
      <c r="AE34" s="67">
        <f t="shared" si="7"/>
        <v>1</v>
      </c>
      <c r="AF34" s="67">
        <f t="shared" si="8"/>
        <v>0</v>
      </c>
      <c r="AG34" s="67"/>
      <c r="AH34" s="1">
        <f t="shared" si="9"/>
        <v>0.14285714285714285</v>
      </c>
    </row>
    <row r="35" spans="1:34" x14ac:dyDescent="0.4">
      <c r="A35" t="str">
        <f t="shared" si="0"/>
        <v>Innvictis A4814XF</v>
      </c>
      <c r="B35" t="str">
        <f t="shared" si="1"/>
        <v>XF</v>
      </c>
      <c r="C35" t="s">
        <v>300</v>
      </c>
      <c r="D35" s="393">
        <v>48.892600000000002</v>
      </c>
      <c r="E35" s="328" t="s">
        <v>496</v>
      </c>
      <c r="F35" s="393">
        <v>65.107699999999994</v>
      </c>
      <c r="G35" s="328" t="s">
        <v>404</v>
      </c>
      <c r="H35" s="393"/>
      <c r="I35" s="328"/>
      <c r="J35" s="393">
        <v>56.410899999999998</v>
      </c>
      <c r="K35" s="328" t="s">
        <v>437</v>
      </c>
      <c r="L35" s="393">
        <v>17.285299999999999</v>
      </c>
      <c r="M35" s="328" t="s">
        <v>447</v>
      </c>
      <c r="N35" s="393">
        <v>42.148600000000002</v>
      </c>
      <c r="O35" s="328" t="s">
        <v>452</v>
      </c>
      <c r="P35" s="393">
        <v>67.046499999999995</v>
      </c>
      <c r="Q35" s="328" t="s">
        <v>439</v>
      </c>
      <c r="R35" s="393">
        <v>47.531300000000002</v>
      </c>
      <c r="S35" s="328" t="s">
        <v>427</v>
      </c>
      <c r="T35" s="393">
        <v>47.780999999999999</v>
      </c>
      <c r="U35" s="328" t="s">
        <v>474</v>
      </c>
      <c r="V35" s="62"/>
      <c r="W35" s="161"/>
      <c r="X35" s="329"/>
      <c r="Y35" s="67">
        <f t="shared" si="2"/>
        <v>1</v>
      </c>
      <c r="Z35" s="67"/>
      <c r="AA35" s="67">
        <f t="shared" si="3"/>
        <v>0</v>
      </c>
      <c r="AB35" s="67">
        <f t="shared" si="4"/>
        <v>0</v>
      </c>
      <c r="AC35" s="67">
        <f t="shared" si="5"/>
        <v>0</v>
      </c>
      <c r="AD35" s="67">
        <f t="shared" si="6"/>
        <v>0</v>
      </c>
      <c r="AE35" s="67">
        <f t="shared" si="7"/>
        <v>0</v>
      </c>
      <c r="AF35" s="67">
        <f t="shared" si="8"/>
        <v>0</v>
      </c>
      <c r="AG35" s="67"/>
      <c r="AH35" s="1">
        <f t="shared" si="9"/>
        <v>0.14285714285714285</v>
      </c>
    </row>
    <row r="36" spans="1:34" x14ac:dyDescent="0.4">
      <c r="A36" t="str">
        <f t="shared" si="0"/>
        <v>Innvictis A4664XF</v>
      </c>
      <c r="B36" t="str">
        <f t="shared" si="1"/>
        <v>XF</v>
      </c>
      <c r="C36" t="s">
        <v>299</v>
      </c>
      <c r="D36" s="393">
        <v>48.615499999999997</v>
      </c>
      <c r="E36" s="328" t="s">
        <v>493</v>
      </c>
      <c r="F36" s="393">
        <v>60.6068</v>
      </c>
      <c r="G36" s="328" t="s">
        <v>404</v>
      </c>
      <c r="H36" s="393"/>
      <c r="I36" s="328"/>
      <c r="J36" s="393">
        <v>56.0822</v>
      </c>
      <c r="K36" s="328" t="s">
        <v>437</v>
      </c>
      <c r="L36" s="393">
        <v>17.603999999999999</v>
      </c>
      <c r="M36" s="328" t="s">
        <v>449</v>
      </c>
      <c r="N36" s="393">
        <v>41.153300000000002</v>
      </c>
      <c r="O36" s="328" t="s">
        <v>451</v>
      </c>
      <c r="P36" s="393">
        <v>69.712000000000003</v>
      </c>
      <c r="Q36" s="328" t="s">
        <v>416</v>
      </c>
      <c r="R36" s="393">
        <v>49.526000000000003</v>
      </c>
      <c r="S36" s="328" t="s">
        <v>415</v>
      </c>
      <c r="T36" s="393">
        <v>45.624400000000001</v>
      </c>
      <c r="U36" s="328" t="s">
        <v>460</v>
      </c>
      <c r="V36" s="62"/>
      <c r="W36" s="161"/>
      <c r="X36" s="329"/>
      <c r="Y36" s="67">
        <f t="shared" si="2"/>
        <v>0</v>
      </c>
      <c r="Z36" s="67"/>
      <c r="AA36" s="67">
        <f t="shared" si="3"/>
        <v>0</v>
      </c>
      <c r="AB36" s="67">
        <f t="shared" si="4"/>
        <v>0</v>
      </c>
      <c r="AC36" s="67">
        <f t="shared" si="5"/>
        <v>0</v>
      </c>
      <c r="AD36" s="67">
        <f t="shared" si="6"/>
        <v>1</v>
      </c>
      <c r="AE36" s="67">
        <f t="shared" si="7"/>
        <v>0</v>
      </c>
      <c r="AF36" s="67">
        <f t="shared" si="8"/>
        <v>0</v>
      </c>
      <c r="AG36" s="67"/>
      <c r="AH36" s="1">
        <f t="shared" si="9"/>
        <v>0.14285714285714285</v>
      </c>
    </row>
    <row r="37" spans="1:34" x14ac:dyDescent="0.4">
      <c r="A37" t="str">
        <f t="shared" si="0"/>
        <v>Progeny 4806XFS</v>
      </c>
      <c r="B37" t="str">
        <f t="shared" si="1"/>
        <v>XFS</v>
      </c>
      <c r="C37" t="s">
        <v>138</v>
      </c>
      <c r="D37" s="393">
        <v>48.526899999999998</v>
      </c>
      <c r="E37" s="328" t="s">
        <v>491</v>
      </c>
      <c r="F37" s="393">
        <v>59.892099999999999</v>
      </c>
      <c r="G37" s="328" t="s">
        <v>404</v>
      </c>
      <c r="H37" s="393"/>
      <c r="I37" s="328"/>
      <c r="J37" s="393">
        <v>50.548400000000001</v>
      </c>
      <c r="K37" s="328" t="s">
        <v>434</v>
      </c>
      <c r="L37" s="393">
        <v>17.965399999999999</v>
      </c>
      <c r="M37" s="328" t="s">
        <v>447</v>
      </c>
      <c r="N37" s="393">
        <v>42.730200000000004</v>
      </c>
      <c r="O37" s="328" t="s">
        <v>449</v>
      </c>
      <c r="P37" s="393">
        <v>65.926400000000001</v>
      </c>
      <c r="Q37" s="328" t="s">
        <v>439</v>
      </c>
      <c r="R37" s="393">
        <v>49.224200000000003</v>
      </c>
      <c r="S37" s="328" t="s">
        <v>426</v>
      </c>
      <c r="T37" s="393">
        <v>53.962699999999998</v>
      </c>
      <c r="U37" s="328" t="s">
        <v>417</v>
      </c>
      <c r="V37" s="62"/>
      <c r="W37" s="161"/>
      <c r="X37" s="328"/>
      <c r="Y37" s="67">
        <f t="shared" si="2"/>
        <v>0</v>
      </c>
      <c r="Z37" s="67"/>
      <c r="AA37" s="67">
        <f t="shared" si="3"/>
        <v>0</v>
      </c>
      <c r="AB37" s="67">
        <f t="shared" si="4"/>
        <v>0</v>
      </c>
      <c r="AC37" s="67">
        <f t="shared" si="5"/>
        <v>0</v>
      </c>
      <c r="AD37" s="67">
        <f t="shared" si="6"/>
        <v>0</v>
      </c>
      <c r="AE37" s="67">
        <f t="shared" si="7"/>
        <v>0</v>
      </c>
      <c r="AF37" s="67">
        <f t="shared" si="8"/>
        <v>1</v>
      </c>
      <c r="AG37" s="67"/>
      <c r="AH37" s="1">
        <f t="shared" si="9"/>
        <v>0.14285714285714285</v>
      </c>
    </row>
    <row r="38" spans="1:34" x14ac:dyDescent="0.4">
      <c r="A38" t="str">
        <f t="shared" si="0"/>
        <v>Dyna-Gro S47XF23S</v>
      </c>
      <c r="B38" t="str">
        <f t="shared" si="1"/>
        <v>XFS</v>
      </c>
      <c r="C38" t="s">
        <v>170</v>
      </c>
      <c r="D38" s="393">
        <v>48.346600000000002</v>
      </c>
      <c r="E38" s="328" t="s">
        <v>493</v>
      </c>
      <c r="F38" s="393">
        <v>54.842500000000001</v>
      </c>
      <c r="G38" s="328" t="s">
        <v>404</v>
      </c>
      <c r="H38" s="393"/>
      <c r="I38" s="328"/>
      <c r="J38" s="393">
        <v>51.663899999999998</v>
      </c>
      <c r="K38" s="328" t="s">
        <v>436</v>
      </c>
      <c r="L38" s="393">
        <v>13.4521</v>
      </c>
      <c r="M38" s="328" t="s">
        <v>448</v>
      </c>
      <c r="N38" s="393">
        <v>48.248399999999997</v>
      </c>
      <c r="O38" s="328" t="s">
        <v>417</v>
      </c>
      <c r="P38" s="393">
        <v>63.740099999999998</v>
      </c>
      <c r="Q38" s="328" t="s">
        <v>450</v>
      </c>
      <c r="R38" s="393">
        <v>54.621299999999998</v>
      </c>
      <c r="S38" s="328" t="s">
        <v>426</v>
      </c>
      <c r="T38" s="393">
        <v>51.200499999999998</v>
      </c>
      <c r="U38" s="328" t="s">
        <v>471</v>
      </c>
      <c r="V38" s="62"/>
      <c r="W38" s="161"/>
      <c r="X38" s="329"/>
      <c r="Y38" s="67">
        <f t="shared" si="2"/>
        <v>0</v>
      </c>
      <c r="Z38" s="67"/>
      <c r="AA38" s="67">
        <f t="shared" si="3"/>
        <v>0</v>
      </c>
      <c r="AB38" s="67">
        <f t="shared" si="4"/>
        <v>0</v>
      </c>
      <c r="AC38" s="67">
        <f t="shared" si="5"/>
        <v>1</v>
      </c>
      <c r="AD38" s="67">
        <f t="shared" si="6"/>
        <v>0</v>
      </c>
      <c r="AE38" s="67">
        <f t="shared" si="7"/>
        <v>1</v>
      </c>
      <c r="AF38" s="67">
        <f t="shared" si="8"/>
        <v>0</v>
      </c>
      <c r="AG38" s="67"/>
      <c r="AH38" s="1">
        <f t="shared" si="9"/>
        <v>0.2857142857142857</v>
      </c>
    </row>
    <row r="39" spans="1:34" x14ac:dyDescent="0.4">
      <c r="A39" t="str">
        <f t="shared" si="0"/>
        <v>MO S20-7117</v>
      </c>
      <c r="B39" t="str">
        <f t="shared" si="1"/>
        <v>Conv</v>
      </c>
      <c r="C39" t="s">
        <v>261</v>
      </c>
      <c r="D39" s="393">
        <v>47.887999999999998</v>
      </c>
      <c r="E39" s="328" t="s">
        <v>490</v>
      </c>
      <c r="F39" s="393">
        <v>63.4557</v>
      </c>
      <c r="G39" s="328" t="s">
        <v>404</v>
      </c>
      <c r="H39" s="393"/>
      <c r="I39" s="328"/>
      <c r="J39" s="393">
        <v>50.368000000000002</v>
      </c>
      <c r="K39" s="328" t="s">
        <v>445</v>
      </c>
      <c r="L39" s="393">
        <v>15.7326</v>
      </c>
      <c r="M39" s="328" t="s">
        <v>454</v>
      </c>
      <c r="N39" s="393">
        <v>45.1126</v>
      </c>
      <c r="O39" s="328" t="s">
        <v>433</v>
      </c>
      <c r="P39" s="393">
        <v>59.292900000000003</v>
      </c>
      <c r="Q39" s="328" t="s">
        <v>455</v>
      </c>
      <c r="R39" s="393">
        <v>51.8902</v>
      </c>
      <c r="S39" s="328" t="s">
        <v>426</v>
      </c>
      <c r="T39" s="393">
        <v>48.1571</v>
      </c>
      <c r="U39" s="328" t="s">
        <v>472</v>
      </c>
      <c r="V39" s="62"/>
      <c r="W39" s="161"/>
      <c r="X39" s="328"/>
      <c r="Y39" s="67">
        <f t="shared" si="2"/>
        <v>0</v>
      </c>
      <c r="Z39" s="67"/>
      <c r="AA39" s="67">
        <f t="shared" si="3"/>
        <v>0</v>
      </c>
      <c r="AB39" s="67">
        <f t="shared" si="4"/>
        <v>0</v>
      </c>
      <c r="AC39" s="67">
        <f t="shared" si="5"/>
        <v>0</v>
      </c>
      <c r="AD39" s="67">
        <f t="shared" si="6"/>
        <v>0</v>
      </c>
      <c r="AE39" s="67">
        <f t="shared" si="7"/>
        <v>0</v>
      </c>
      <c r="AF39" s="67">
        <f t="shared" si="8"/>
        <v>0</v>
      </c>
      <c r="AG39" s="67"/>
      <c r="AH39" s="1">
        <f t="shared" si="9"/>
        <v>0</v>
      </c>
    </row>
    <row r="40" spans="1:34" x14ac:dyDescent="0.4">
      <c r="A40" t="str">
        <f t="shared" si="0"/>
        <v>Progeny 4775E3S</v>
      </c>
      <c r="B40" t="str">
        <f t="shared" si="1"/>
        <v>E3S</v>
      </c>
      <c r="C40" t="s">
        <v>174</v>
      </c>
      <c r="D40" s="393">
        <v>47.642400000000002</v>
      </c>
      <c r="E40" s="328" t="s">
        <v>490</v>
      </c>
      <c r="F40" s="393">
        <v>64.900800000000004</v>
      </c>
      <c r="G40" s="328" t="s">
        <v>404</v>
      </c>
      <c r="H40" s="393"/>
      <c r="I40" s="328"/>
      <c r="J40" s="393">
        <v>54.646900000000002</v>
      </c>
      <c r="K40" s="328" t="s">
        <v>432</v>
      </c>
      <c r="L40" s="393">
        <v>20.823799999999999</v>
      </c>
      <c r="M40" s="328" t="s">
        <v>447</v>
      </c>
      <c r="N40" s="393">
        <v>52.891100000000002</v>
      </c>
      <c r="O40" s="328" t="s">
        <v>409</v>
      </c>
      <c r="P40" s="393">
        <v>55.124400000000001</v>
      </c>
      <c r="Q40" s="328" t="s">
        <v>448</v>
      </c>
      <c r="R40" s="393">
        <v>36.745800000000003</v>
      </c>
      <c r="S40" s="328" t="s">
        <v>412</v>
      </c>
      <c r="T40" s="393">
        <v>49.672699999999999</v>
      </c>
      <c r="U40" s="328" t="s">
        <v>470</v>
      </c>
      <c r="V40" s="62"/>
      <c r="W40" s="161"/>
      <c r="X40" s="328"/>
      <c r="Y40" s="67">
        <f t="shared" si="2"/>
        <v>1</v>
      </c>
      <c r="Z40" s="67"/>
      <c r="AA40" s="67">
        <f t="shared" si="3"/>
        <v>0</v>
      </c>
      <c r="AB40" s="67">
        <f t="shared" si="4"/>
        <v>1</v>
      </c>
      <c r="AC40" s="67">
        <f t="shared" si="5"/>
        <v>1</v>
      </c>
      <c r="AD40" s="67">
        <f t="shared" si="6"/>
        <v>0</v>
      </c>
      <c r="AE40" s="67">
        <f t="shared" si="7"/>
        <v>0</v>
      </c>
      <c r="AF40" s="67">
        <f t="shared" si="8"/>
        <v>0</v>
      </c>
      <c r="AG40" s="67"/>
      <c r="AH40" s="1">
        <f t="shared" si="9"/>
        <v>0.42857142857142855</v>
      </c>
    </row>
    <row r="41" spans="1:34" x14ac:dyDescent="0.4">
      <c r="A41" t="str">
        <f t="shared" si="0"/>
        <v>Revere 4826XFS</v>
      </c>
      <c r="B41" t="str">
        <f t="shared" si="1"/>
        <v>XFS</v>
      </c>
      <c r="C41" t="s">
        <v>311</v>
      </c>
      <c r="D41" s="393">
        <v>47.582700000000003</v>
      </c>
      <c r="E41" s="328" t="s">
        <v>463</v>
      </c>
      <c r="F41" s="393">
        <v>58.089199999999998</v>
      </c>
      <c r="G41" s="328" t="s">
        <v>404</v>
      </c>
      <c r="H41" s="393"/>
      <c r="I41" s="328"/>
      <c r="J41" s="393">
        <v>52.030200000000001</v>
      </c>
      <c r="K41" s="328" t="s">
        <v>446</v>
      </c>
      <c r="L41" s="393">
        <v>17.439900000000002</v>
      </c>
      <c r="M41" s="328" t="s">
        <v>433</v>
      </c>
      <c r="N41" s="393">
        <v>40.002099999999999</v>
      </c>
      <c r="O41" s="328" t="s">
        <v>451</v>
      </c>
      <c r="P41" s="393">
        <v>66.420199999999994</v>
      </c>
      <c r="Q41" s="328" t="s">
        <v>439</v>
      </c>
      <c r="R41" s="393">
        <v>56.781199999999998</v>
      </c>
      <c r="S41" s="328" t="s">
        <v>420</v>
      </c>
      <c r="T41" s="393">
        <v>42.766500000000001</v>
      </c>
      <c r="U41" s="328" t="s">
        <v>476</v>
      </c>
      <c r="V41" s="62"/>
      <c r="W41" s="161"/>
      <c r="X41" s="328"/>
      <c r="Y41" s="67">
        <f t="shared" si="2"/>
        <v>0</v>
      </c>
      <c r="Z41" s="67"/>
      <c r="AA41" s="67">
        <f t="shared" si="3"/>
        <v>0</v>
      </c>
      <c r="AB41" s="67">
        <f t="shared" si="4"/>
        <v>0</v>
      </c>
      <c r="AC41" s="67">
        <f t="shared" si="5"/>
        <v>0</v>
      </c>
      <c r="AD41" s="67">
        <f t="shared" si="6"/>
        <v>0</v>
      </c>
      <c r="AE41" s="67">
        <f t="shared" si="7"/>
        <v>1</v>
      </c>
      <c r="AF41" s="67">
        <f t="shared" si="8"/>
        <v>0</v>
      </c>
      <c r="AG41" s="67"/>
      <c r="AH41" s="1">
        <f t="shared" si="9"/>
        <v>0.14285714285714285</v>
      </c>
    </row>
    <row r="42" spans="1:34" x14ac:dyDescent="0.4">
      <c r="A42" t="str">
        <f t="shared" si="0"/>
        <v>Progeny 4848XF</v>
      </c>
      <c r="B42" t="str">
        <f t="shared" si="1"/>
        <v>XF</v>
      </c>
      <c r="C42" t="s">
        <v>303</v>
      </c>
      <c r="D42" s="393">
        <v>46.6646</v>
      </c>
      <c r="E42" s="328" t="s">
        <v>190</v>
      </c>
      <c r="F42" s="393">
        <v>54.452599999999997</v>
      </c>
      <c r="G42" s="328" t="s">
        <v>404</v>
      </c>
      <c r="H42" s="393"/>
      <c r="I42" s="328"/>
      <c r="J42" s="393">
        <v>55.305900000000001</v>
      </c>
      <c r="K42" s="328" t="s">
        <v>437</v>
      </c>
      <c r="L42" s="393">
        <v>15.2303</v>
      </c>
      <c r="M42" s="328" t="s">
        <v>455</v>
      </c>
      <c r="N42" s="393">
        <v>37.431100000000001</v>
      </c>
      <c r="O42" s="328" t="s">
        <v>453</v>
      </c>
      <c r="P42" s="393">
        <v>60.736600000000003</v>
      </c>
      <c r="Q42" s="328" t="s">
        <v>454</v>
      </c>
      <c r="R42" s="393">
        <v>54.934899999999999</v>
      </c>
      <c r="S42" s="328" t="s">
        <v>426</v>
      </c>
      <c r="T42" s="393">
        <v>48.5608</v>
      </c>
      <c r="U42" s="328" t="s">
        <v>472</v>
      </c>
      <c r="V42" s="62"/>
      <c r="W42" s="161"/>
      <c r="X42" s="328"/>
      <c r="Y42" s="67">
        <f t="shared" si="2"/>
        <v>0</v>
      </c>
      <c r="Z42" s="67"/>
      <c r="AA42" s="67">
        <f t="shared" si="3"/>
        <v>0</v>
      </c>
      <c r="AB42" s="67">
        <f t="shared" si="4"/>
        <v>0</v>
      </c>
      <c r="AC42" s="67">
        <f t="shared" si="5"/>
        <v>0</v>
      </c>
      <c r="AD42" s="67">
        <f t="shared" si="6"/>
        <v>0</v>
      </c>
      <c r="AE42" s="67">
        <f t="shared" si="7"/>
        <v>1</v>
      </c>
      <c r="AF42" s="67">
        <f t="shared" si="8"/>
        <v>0</v>
      </c>
      <c r="AG42" s="67"/>
      <c r="AH42" s="1">
        <f t="shared" si="9"/>
        <v>0.14285714285714285</v>
      </c>
    </row>
    <row r="43" spans="1:34" x14ac:dyDescent="0.4">
      <c r="A43" s="103" t="s">
        <v>10</v>
      </c>
      <c r="B43" s="103"/>
      <c r="C43" s="106"/>
      <c r="D43" s="200">
        <v>51.4343</v>
      </c>
      <c r="E43" s="201"/>
      <c r="F43" s="204">
        <v>63.786799999999999</v>
      </c>
      <c r="G43" s="205"/>
      <c r="H43" s="204"/>
      <c r="I43" s="205"/>
      <c r="J43" s="204">
        <v>58.697200000000002</v>
      </c>
      <c r="K43" s="289"/>
      <c r="L43" s="205">
        <v>18.092199999999998</v>
      </c>
      <c r="M43" s="205"/>
      <c r="N43" s="204">
        <v>45.877400000000002</v>
      </c>
      <c r="O43" s="289"/>
      <c r="P43" s="205">
        <v>67.132099999999994</v>
      </c>
      <c r="Q43" s="205"/>
      <c r="R43" s="204">
        <v>54.449399999999997</v>
      </c>
      <c r="S43" s="289"/>
      <c r="T43" s="205">
        <v>51.779899999999998</v>
      </c>
      <c r="U43" s="205"/>
      <c r="V43" s="343"/>
      <c r="W43" s="205"/>
      <c r="X43" s="330"/>
    </row>
    <row r="44" spans="1:34" x14ac:dyDescent="0.4">
      <c r="A44" s="56" t="s">
        <v>50</v>
      </c>
      <c r="B44" s="56"/>
      <c r="C44" s="56"/>
      <c r="D44" s="202">
        <v>6.3215000000000003</v>
      </c>
      <c r="E44" s="203"/>
      <c r="F44" s="206">
        <v>6.0704000000000002</v>
      </c>
      <c r="G44" s="207"/>
      <c r="H44" s="206"/>
      <c r="I44" s="207"/>
      <c r="J44" s="206">
        <v>5.2035999999999998</v>
      </c>
      <c r="K44" s="208"/>
      <c r="L44" s="207">
        <v>2.4624999999999999</v>
      </c>
      <c r="M44" s="207"/>
      <c r="N44" s="206">
        <v>4.1509999999999998</v>
      </c>
      <c r="O44" s="208"/>
      <c r="P44" s="207">
        <v>3.2378</v>
      </c>
      <c r="Q44" s="207"/>
      <c r="R44" s="206">
        <v>3.8727999999999998</v>
      </c>
      <c r="S44" s="208"/>
      <c r="T44" s="207">
        <v>5.1162000000000001</v>
      </c>
      <c r="U44" s="207"/>
      <c r="V44" s="206"/>
      <c r="W44" s="207"/>
      <c r="X44" s="331"/>
    </row>
    <row r="45" spans="1:34" ht="14.7" x14ac:dyDescent="0.6">
      <c r="A45" s="31" t="s">
        <v>41</v>
      </c>
      <c r="B45" s="31"/>
      <c r="C45" s="31"/>
      <c r="D45" s="137">
        <v>3.7673700000000001</v>
      </c>
      <c r="E45" s="138"/>
      <c r="F45" s="115" t="s">
        <v>405</v>
      </c>
      <c r="G45" s="102"/>
      <c r="H45" s="115"/>
      <c r="I45" s="102"/>
      <c r="J45" s="115">
        <v>9.51</v>
      </c>
      <c r="K45" s="122"/>
      <c r="L45" s="102">
        <v>5.03</v>
      </c>
      <c r="M45" s="102"/>
      <c r="N45" s="115">
        <v>9.4499999999999993</v>
      </c>
      <c r="O45" s="122"/>
      <c r="P45" s="102">
        <v>8.5</v>
      </c>
      <c r="Q45" s="102"/>
      <c r="R45" s="115">
        <v>10.6</v>
      </c>
      <c r="S45" s="122"/>
      <c r="T45" s="102">
        <v>7.9868600000000001</v>
      </c>
      <c r="U45" s="102"/>
      <c r="V45" s="115"/>
      <c r="W45" s="102"/>
      <c r="X45" s="331"/>
    </row>
    <row r="46" spans="1:34" ht="12.6" thickBot="1" x14ac:dyDescent="0.45">
      <c r="A46" s="290" t="s">
        <v>51</v>
      </c>
      <c r="B46" s="283"/>
      <c r="C46" s="283"/>
      <c r="D46" s="284">
        <v>12.090002684</v>
      </c>
      <c r="E46" s="285"/>
      <c r="F46" s="286">
        <v>14.011233859000001</v>
      </c>
      <c r="G46" s="287"/>
      <c r="H46" s="286"/>
      <c r="I46" s="287"/>
      <c r="J46" s="286">
        <v>9.9686870535000001</v>
      </c>
      <c r="K46" s="288"/>
      <c r="L46" s="287">
        <v>17.017211834000001</v>
      </c>
      <c r="M46" s="287"/>
      <c r="N46" s="286">
        <v>12.661634150999999</v>
      </c>
      <c r="O46" s="288"/>
      <c r="P46" s="287">
        <v>7.7688265544000004</v>
      </c>
      <c r="Q46" s="287"/>
      <c r="R46" s="286">
        <v>12.027730818</v>
      </c>
      <c r="S46" s="288"/>
      <c r="T46" s="287">
        <v>9.4890582239000008</v>
      </c>
      <c r="U46" s="287"/>
      <c r="V46" s="286"/>
      <c r="W46" s="287"/>
      <c r="X46" s="331"/>
    </row>
    <row r="47" spans="1:34" x14ac:dyDescent="0.4">
      <c r="A47" s="7"/>
      <c r="B47" s="7"/>
      <c r="C47" s="7"/>
      <c r="D47" s="63">
        <v>8</v>
      </c>
      <c r="E47" s="63"/>
      <c r="F47" s="5">
        <v>20.297525100000001</v>
      </c>
      <c r="G47" s="5"/>
      <c r="H47" s="5">
        <v>6.1152089387000004</v>
      </c>
      <c r="I47" s="5"/>
      <c r="J47" s="5">
        <v>13.642631875999999</v>
      </c>
      <c r="K47" s="5"/>
      <c r="L47" s="1">
        <v>24.412491311</v>
      </c>
      <c r="M47" s="1"/>
      <c r="N47" s="1"/>
      <c r="O47" s="1"/>
      <c r="P47" s="1"/>
      <c r="Q47" s="1"/>
      <c r="R47" s="1"/>
      <c r="S47" s="1"/>
      <c r="T47" s="1"/>
      <c r="U47" s="1"/>
      <c r="V47" s="1"/>
      <c r="W47" s="1"/>
      <c r="X47" s="1"/>
    </row>
    <row r="48" spans="1:34" x14ac:dyDescent="0.4">
      <c r="A48" s="7"/>
      <c r="B48" s="7"/>
      <c r="C48" s="7"/>
      <c r="D48" s="63"/>
      <c r="E48" s="64"/>
      <c r="F48" s="5"/>
      <c r="G48" s="5"/>
      <c r="H48" s="5"/>
      <c r="I48" s="5"/>
      <c r="J48" s="5"/>
      <c r="K48" s="5"/>
      <c r="L48" s="5"/>
      <c r="M48" s="5"/>
      <c r="N48" s="5"/>
      <c r="O48" s="5"/>
      <c r="P48" s="5"/>
      <c r="Q48" s="5"/>
      <c r="R48" s="5"/>
      <c r="S48" s="5"/>
      <c r="T48" s="5"/>
      <c r="U48" s="5"/>
      <c r="V48" s="5"/>
      <c r="W48" s="5"/>
      <c r="X48" s="5"/>
    </row>
    <row r="49" spans="1:24" x14ac:dyDescent="0.4">
      <c r="A49" s="7"/>
      <c r="B49" s="7"/>
      <c r="C49" s="7"/>
      <c r="D49" s="63"/>
      <c r="E49" s="64"/>
      <c r="F49" s="5"/>
      <c r="G49" s="5"/>
      <c r="H49" s="5"/>
      <c r="I49" s="5"/>
      <c r="J49" s="5"/>
      <c r="K49" s="5"/>
      <c r="L49" s="5"/>
      <c r="M49" s="5"/>
      <c r="N49" s="5"/>
      <c r="O49" s="5"/>
      <c r="P49" s="5"/>
      <c r="Q49" s="5"/>
      <c r="R49" s="5"/>
      <c r="S49" s="5"/>
      <c r="T49" s="5"/>
      <c r="U49" s="5"/>
      <c r="V49" s="5"/>
      <c r="W49" s="5"/>
      <c r="X49" s="5"/>
    </row>
    <row r="50" spans="1:24" x14ac:dyDescent="0.4">
      <c r="A50" s="7"/>
      <c r="B50" s="7"/>
      <c r="C50" s="7"/>
    </row>
    <row r="51" spans="1:24" x14ac:dyDescent="0.4">
      <c r="A51" s="7"/>
      <c r="B51" s="7"/>
      <c r="C51" s="7"/>
      <c r="F51" s="8"/>
      <c r="G51" s="8"/>
      <c r="H51" s="8"/>
      <c r="I51" s="8"/>
      <c r="P51" s="1"/>
      <c r="Q51" s="1"/>
      <c r="R51" s="1"/>
      <c r="S51" s="1"/>
      <c r="T51" s="1"/>
      <c r="U51" s="1"/>
      <c r="V51" s="1"/>
      <c r="W51" s="1"/>
      <c r="X51" s="1"/>
    </row>
    <row r="52" spans="1:24" x14ac:dyDescent="0.4">
      <c r="A52" s="7"/>
      <c r="B52" s="7"/>
      <c r="C52" s="7"/>
      <c r="F52" s="8"/>
      <c r="G52" s="8"/>
      <c r="H52" s="8"/>
      <c r="I52" s="8"/>
      <c r="P52" s="1"/>
      <c r="Q52" s="1"/>
      <c r="R52" s="1"/>
      <c r="S52" s="1"/>
      <c r="T52" s="1"/>
      <c r="U52" s="1"/>
      <c r="V52" s="1"/>
      <c r="W52" s="1"/>
      <c r="X52" s="1"/>
    </row>
    <row r="53" spans="1:24" x14ac:dyDescent="0.4">
      <c r="A53" s="7"/>
      <c r="B53" s="7"/>
      <c r="C53" s="7"/>
      <c r="L53" s="1"/>
      <c r="M53" s="1"/>
      <c r="N53" s="1"/>
      <c r="O53" s="1"/>
    </row>
    <row r="54" spans="1:24" s="3" customFormat="1" x14ac:dyDescent="0.4">
      <c r="A54" s="7"/>
      <c r="B54" s="7" t="s">
        <v>18</v>
      </c>
      <c r="C54" s="7"/>
      <c r="D54" s="61"/>
      <c r="E54" s="65"/>
      <c r="L54" s="7"/>
      <c r="M54" s="7"/>
      <c r="N54" s="7"/>
      <c r="O54" s="7"/>
    </row>
    <row r="55" spans="1:24" s="3" customFormat="1" x14ac:dyDescent="0.4">
      <c r="A55" s="7"/>
      <c r="B55" s="7"/>
      <c r="C55" s="7"/>
      <c r="D55" s="61"/>
      <c r="E55" s="65"/>
      <c r="L55" s="1"/>
      <c r="M55" s="1"/>
      <c r="N55" s="1"/>
      <c r="O55" s="1"/>
    </row>
    <row r="56" spans="1:24" s="3" customFormat="1" x14ac:dyDescent="0.4">
      <c r="A56" s="7"/>
      <c r="B56" s="7"/>
      <c r="C56" s="7"/>
      <c r="D56" s="61"/>
      <c r="E56" s="65"/>
      <c r="L56" s="7"/>
      <c r="M56" s="7"/>
      <c r="N56" s="7"/>
      <c r="O56" s="7"/>
    </row>
    <row r="57" spans="1:24" s="3" customFormat="1" x14ac:dyDescent="0.4">
      <c r="A57" s="7"/>
      <c r="B57" s="7"/>
      <c r="C57" s="7"/>
      <c r="D57" s="61"/>
      <c r="E57" s="65"/>
    </row>
    <row r="58" spans="1:24" s="3" customFormat="1" x14ac:dyDescent="0.4">
      <c r="A58" s="22"/>
      <c r="B58" s="22"/>
      <c r="C58" s="22"/>
      <c r="D58" s="61"/>
      <c r="E58" s="65"/>
    </row>
  </sheetData>
  <sortState xmlns:xlrd2="http://schemas.microsoft.com/office/spreadsheetml/2017/richdata2" ref="A3:AH42">
    <sortCondition descending="1" ref="D3:D42"/>
  </sortState>
  <mergeCells count="11">
    <mergeCell ref="V2:W2"/>
    <mergeCell ref="F2:G2"/>
    <mergeCell ref="H2:I2"/>
    <mergeCell ref="J2:K2"/>
    <mergeCell ref="L2:M2"/>
    <mergeCell ref="N2:O2"/>
    <mergeCell ref="A1:U1"/>
    <mergeCell ref="D2:E2"/>
    <mergeCell ref="P2:Q2"/>
    <mergeCell ref="R2:S2"/>
    <mergeCell ref="T2:U2"/>
  </mergeCells>
  <conditionalFormatting sqref="A3:E42">
    <cfRule type="expression" dxfId="95" priority="61">
      <formula>MOD(ROW(),2)=0</formula>
    </cfRule>
  </conditionalFormatting>
  <conditionalFormatting sqref="D3:D42">
    <cfRule type="aboveAverage" dxfId="94" priority="60"/>
    <cfRule type="top10" dxfId="93" priority="57" percent="1" rank="25"/>
  </conditionalFormatting>
  <conditionalFormatting sqref="E3:E42">
    <cfRule type="containsText" dxfId="92" priority="59" operator="containsText" text="A">
      <formula>NOT(ISERROR(SEARCH("A",E3)))</formula>
    </cfRule>
    <cfRule type="containsText" priority="58" stopIfTrue="1" operator="containsText" text="AA">
      <formula>NOT(ISERROR(SEARCH("AA",E3)))</formula>
    </cfRule>
  </conditionalFormatting>
  <conditionalFormatting sqref="F3:F42">
    <cfRule type="aboveAverage" dxfId="91" priority="55"/>
    <cfRule type="top10" dxfId="90" priority="52" percent="1" rank="25"/>
  </conditionalFormatting>
  <conditionalFormatting sqref="F10:G42">
    <cfRule type="expression" dxfId="89" priority="56">
      <formula>MOD(ROW(),2)=0</formula>
    </cfRule>
  </conditionalFormatting>
  <conditionalFormatting sqref="G3:G42">
    <cfRule type="containsText" dxfId="88" priority="54" operator="containsText" text="A">
      <formula>NOT(ISERROR(SEARCH("A",G3)))</formula>
    </cfRule>
    <cfRule type="containsText" priority="53" stopIfTrue="1" operator="containsText" text="AA">
      <formula>NOT(ISERROR(SEARCH("AA",G3)))</formula>
    </cfRule>
  </conditionalFormatting>
  <conditionalFormatting sqref="H3:H42">
    <cfRule type="top10" dxfId="87" priority="47" percent="1" rank="25"/>
    <cfRule type="aboveAverage" dxfId="86" priority="50"/>
  </conditionalFormatting>
  <conditionalFormatting sqref="H10:I42">
    <cfRule type="expression" dxfId="85" priority="51">
      <formula>MOD(ROW(),2)=0</formula>
    </cfRule>
  </conditionalFormatting>
  <conditionalFormatting sqref="I3:I42">
    <cfRule type="containsText" dxfId="84" priority="49" operator="containsText" text="A">
      <formula>NOT(ISERROR(SEARCH("A",I3)))</formula>
    </cfRule>
    <cfRule type="containsText" priority="48" stopIfTrue="1" operator="containsText" text="AA">
      <formula>NOT(ISERROR(SEARCH("AA",I3)))</formula>
    </cfRule>
  </conditionalFormatting>
  <conditionalFormatting sqref="J3:J42">
    <cfRule type="aboveAverage" dxfId="83" priority="45"/>
    <cfRule type="top10" dxfId="82" priority="42" percent="1" rank="25"/>
  </conditionalFormatting>
  <conditionalFormatting sqref="J10:K42">
    <cfRule type="expression" dxfId="81" priority="46">
      <formula>MOD(ROW(),2)=0</formula>
    </cfRule>
  </conditionalFormatting>
  <conditionalFormatting sqref="K3:K42">
    <cfRule type="containsText" dxfId="80" priority="44" operator="containsText" text="A">
      <formula>NOT(ISERROR(SEARCH("A",K3)))</formula>
    </cfRule>
    <cfRule type="containsText" priority="43" stopIfTrue="1" operator="containsText" text="AA">
      <formula>NOT(ISERROR(SEARCH("AA",K3)))</formula>
    </cfRule>
  </conditionalFormatting>
  <conditionalFormatting sqref="L3:L42">
    <cfRule type="aboveAverage" dxfId="79" priority="40"/>
    <cfRule type="top10" dxfId="78" priority="37" percent="1" rank="25"/>
  </conditionalFormatting>
  <conditionalFormatting sqref="L10:M42">
    <cfRule type="expression" dxfId="77" priority="41">
      <formula>MOD(ROW(),2)=0</formula>
    </cfRule>
  </conditionalFormatting>
  <conditionalFormatting sqref="M3:M42">
    <cfRule type="containsText" dxfId="76" priority="39" operator="containsText" text="A">
      <formula>NOT(ISERROR(SEARCH("A",M3)))</formula>
    </cfRule>
    <cfRule type="containsText" priority="38" stopIfTrue="1" operator="containsText" text="AA">
      <formula>NOT(ISERROR(SEARCH("AA",M3)))</formula>
    </cfRule>
  </conditionalFormatting>
  <conditionalFormatting sqref="N3:N42">
    <cfRule type="aboveAverage" dxfId="75" priority="35"/>
    <cfRule type="top10" dxfId="74" priority="32" percent="1" rank="25"/>
  </conditionalFormatting>
  <conditionalFormatting sqref="N10:O42">
    <cfRule type="expression" dxfId="73" priority="36">
      <formula>MOD(ROW(),2)=0</formula>
    </cfRule>
  </conditionalFormatting>
  <conditionalFormatting sqref="O3:O42">
    <cfRule type="containsText" dxfId="72" priority="34" operator="containsText" text="A">
      <formula>NOT(ISERROR(SEARCH("A",O3)))</formula>
    </cfRule>
    <cfRule type="containsText" priority="33" stopIfTrue="1" operator="containsText" text="AA">
      <formula>NOT(ISERROR(SEARCH("AA",O3)))</formula>
    </cfRule>
  </conditionalFormatting>
  <conditionalFormatting sqref="P3:P42">
    <cfRule type="aboveAverage" dxfId="71" priority="30"/>
    <cfRule type="top10" dxfId="70" priority="27" percent="1" rank="25"/>
  </conditionalFormatting>
  <conditionalFormatting sqref="P10:Q42">
    <cfRule type="expression" dxfId="69" priority="31">
      <formula>MOD(ROW(),2)=0</formula>
    </cfRule>
  </conditionalFormatting>
  <conditionalFormatting sqref="Q3:Q42">
    <cfRule type="containsText" dxfId="68" priority="29" operator="containsText" text="A">
      <formula>NOT(ISERROR(SEARCH("A",Q3)))</formula>
    </cfRule>
    <cfRule type="containsText" priority="28" stopIfTrue="1" operator="containsText" text="AA">
      <formula>NOT(ISERROR(SEARCH("AA",Q3)))</formula>
    </cfRule>
  </conditionalFormatting>
  <conditionalFormatting sqref="R3:R42">
    <cfRule type="aboveAverage" dxfId="67" priority="25"/>
    <cfRule type="top10" dxfId="66" priority="22" percent="1" rank="25"/>
  </conditionalFormatting>
  <conditionalFormatting sqref="R10:S42">
    <cfRule type="expression" dxfId="65" priority="26">
      <formula>MOD(ROW(),2)=0</formula>
    </cfRule>
  </conditionalFormatting>
  <conditionalFormatting sqref="S3:S42">
    <cfRule type="containsText" dxfId="64" priority="24" operator="containsText" text="A">
      <formula>NOT(ISERROR(SEARCH("A",S3)))</formula>
    </cfRule>
    <cfRule type="containsText" priority="23" stopIfTrue="1" operator="containsText" text="AA">
      <formula>NOT(ISERROR(SEARCH("AA",S3)))</formula>
    </cfRule>
  </conditionalFormatting>
  <conditionalFormatting sqref="T3:T42">
    <cfRule type="aboveAverage" dxfId="63" priority="20"/>
    <cfRule type="top10" dxfId="62" priority="17" percent="1" rank="25"/>
  </conditionalFormatting>
  <conditionalFormatting sqref="T10:U42">
    <cfRule type="expression" dxfId="61" priority="21">
      <formula>MOD(ROW(),2)=0</formula>
    </cfRule>
  </conditionalFormatting>
  <conditionalFormatting sqref="U3:U42">
    <cfRule type="containsText" priority="18" stopIfTrue="1" operator="containsText" text="AA">
      <formula>NOT(ISERROR(SEARCH("AA",U3)))</formula>
    </cfRule>
    <cfRule type="containsText" dxfId="60" priority="19" operator="containsText" text="A">
      <formula>NOT(ISERROR(SEARCH("A",U3)))</formula>
    </cfRule>
  </conditionalFormatting>
  <conditionalFormatting sqref="V3:V42">
    <cfRule type="aboveAverage" dxfId="59" priority="15"/>
    <cfRule type="top10" dxfId="58" priority="12" percent="1" rank="25"/>
  </conditionalFormatting>
  <conditionalFormatting sqref="V10:W42">
    <cfRule type="expression" dxfId="57" priority="16">
      <formula>MOD(ROW(),2)=0</formula>
    </cfRule>
  </conditionalFormatting>
  <conditionalFormatting sqref="W3:W42">
    <cfRule type="containsText" priority="13" stopIfTrue="1" operator="containsText" text="AA">
      <formula>NOT(ISERROR(SEARCH("AA",W3)))</formula>
    </cfRule>
    <cfRule type="containsText" dxfId="56" priority="14" operator="containsText" text="A">
      <formula>NOT(ISERROR(SEARCH("A",W3)))</formula>
    </cfRule>
  </conditionalFormatting>
  <pageMargins left="0.5" right="0.5" top="0.5" bottom="0.5" header="0.3" footer="0.3"/>
  <pageSetup scale="68" orientation="landscape" r:id="rId1"/>
  <headerFooter alignWithMargins="0"/>
  <rowBreaks count="1" manualBreakCount="1">
    <brk id="5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38"/>
  <sheetViews>
    <sheetView zoomScaleNormal="100" workbookViewId="0">
      <selection sqref="A1:K1"/>
    </sheetView>
  </sheetViews>
  <sheetFormatPr defaultColWidth="9.1640625" defaultRowHeight="12.3" x14ac:dyDescent="0.4"/>
  <cols>
    <col min="1" max="1" width="10" style="44" customWidth="1"/>
    <col min="2" max="2" width="22.88671875" style="44" customWidth="1"/>
    <col min="3" max="3" width="9.109375" style="44"/>
    <col min="4" max="4" width="9" style="44" customWidth="1"/>
    <col min="5" max="5" width="7.38671875" style="44" bestFit="1" customWidth="1"/>
    <col min="6" max="6" width="5.109375" style="44" bestFit="1" customWidth="1"/>
    <col min="7" max="7" width="6.5546875" style="44" customWidth="1"/>
    <col min="8" max="8" width="8.88671875" style="44" customWidth="1"/>
    <col min="9" max="9" width="9.44140625" style="44" customWidth="1"/>
    <col min="10" max="10" width="7.609375" style="44" customWidth="1"/>
    <col min="11" max="11" width="8.88671875" style="44" customWidth="1"/>
    <col min="12" max="12" width="9.1640625" style="44"/>
    <col min="13" max="21" width="9.1640625" style="44" hidden="1" customWidth="1"/>
    <col min="22" max="25" width="9.1640625" style="44" customWidth="1"/>
    <col min="26" max="16384" width="9.1640625" style="44"/>
  </cols>
  <sheetData>
    <row r="1" spans="1:31" s="22" customFormat="1" ht="30" customHeight="1" thickBot="1" x14ac:dyDescent="0.45">
      <c r="A1" s="426" t="s">
        <v>675</v>
      </c>
      <c r="B1" s="426"/>
      <c r="C1" s="426"/>
      <c r="D1" s="426"/>
      <c r="E1" s="426"/>
      <c r="F1" s="426"/>
      <c r="G1" s="426"/>
      <c r="H1" s="426"/>
      <c r="I1" s="426"/>
      <c r="J1" s="426"/>
      <c r="K1" s="426"/>
    </row>
    <row r="2" spans="1:31" ht="52.5" customHeight="1" x14ac:dyDescent="0.4">
      <c r="A2" s="418" t="s">
        <v>42</v>
      </c>
      <c r="B2" s="420" t="s">
        <v>71</v>
      </c>
      <c r="C2" s="422" t="s">
        <v>29</v>
      </c>
      <c r="D2" s="424" t="s">
        <v>43</v>
      </c>
      <c r="E2" s="199" t="s">
        <v>150</v>
      </c>
      <c r="F2" s="107" t="s">
        <v>149</v>
      </c>
      <c r="G2" s="107" t="s">
        <v>245</v>
      </c>
      <c r="H2" s="107" t="s">
        <v>529</v>
      </c>
      <c r="I2" s="107" t="s">
        <v>568</v>
      </c>
      <c r="J2" s="107" t="s">
        <v>533</v>
      </c>
      <c r="K2" s="107" t="s">
        <v>536</v>
      </c>
    </row>
    <row r="3" spans="1:31" x14ac:dyDescent="0.4">
      <c r="A3" s="419"/>
      <c r="B3" s="421"/>
      <c r="C3" s="423"/>
      <c r="D3" s="425"/>
      <c r="E3" s="209">
        <v>45467</v>
      </c>
      <c r="F3" s="210">
        <v>45443</v>
      </c>
      <c r="G3" s="210">
        <v>45457</v>
      </c>
      <c r="H3" s="210">
        <v>45406</v>
      </c>
      <c r="I3" s="210">
        <v>45433</v>
      </c>
      <c r="J3" s="210">
        <v>45406</v>
      </c>
      <c r="K3" s="210">
        <v>45406</v>
      </c>
    </row>
    <row r="4" spans="1:31" ht="14.25" customHeight="1" x14ac:dyDescent="0.4">
      <c r="A4" t="s">
        <v>404</v>
      </c>
      <c r="B4" t="s">
        <v>360</v>
      </c>
      <c r="C4" s="374">
        <v>66.8</v>
      </c>
      <c r="D4" s="374">
        <v>11.5571</v>
      </c>
      <c r="E4" s="374">
        <v>54.017984939999998</v>
      </c>
      <c r="F4" s="374">
        <v>73.053481770000005</v>
      </c>
      <c r="G4" s="374">
        <v>64.848721800000007</v>
      </c>
      <c r="H4" s="374">
        <v>68.214001640000006</v>
      </c>
      <c r="I4" s="374">
        <v>74.729799279999995</v>
      </c>
      <c r="J4" s="374">
        <v>70.143301460000004</v>
      </c>
      <c r="K4" s="374">
        <v>62.276658560000001</v>
      </c>
      <c r="M4" s="44">
        <f>IF(E4&gt;E$21,1,0)</f>
        <v>1</v>
      </c>
      <c r="N4" s="44">
        <f t="shared" ref="N4:S19" si="0">IF(F4&gt;F$21,1,0)</f>
        <v>1</v>
      </c>
      <c r="O4" s="44">
        <f t="shared" si="0"/>
        <v>1</v>
      </c>
      <c r="P4" s="44">
        <f t="shared" si="0"/>
        <v>1</v>
      </c>
      <c r="Q4" s="44">
        <f t="shared" si="0"/>
        <v>1</v>
      </c>
      <c r="R4" s="44">
        <f t="shared" si="0"/>
        <v>1</v>
      </c>
      <c r="S4" s="44">
        <f>IF(K4&gt;K$21,1,0)</f>
        <v>1</v>
      </c>
      <c r="U4" s="44">
        <f>SUM(M4:S4)/COUNT(M4:S4)</f>
        <v>1</v>
      </c>
    </row>
    <row r="5" spans="1:31" ht="14.25" customHeight="1" x14ac:dyDescent="0.4">
      <c r="A5" t="s">
        <v>408</v>
      </c>
      <c r="B5" t="s">
        <v>678</v>
      </c>
      <c r="C5" s="374">
        <v>65.400000000000006</v>
      </c>
      <c r="D5" s="374">
        <v>11.3857</v>
      </c>
      <c r="E5" s="374">
        <v>54.288829509999999</v>
      </c>
      <c r="F5" s="374">
        <v>60.476157639999997</v>
      </c>
      <c r="G5" s="374">
        <v>62.41041997</v>
      </c>
      <c r="H5" s="374">
        <v>66.731216549999999</v>
      </c>
      <c r="I5" s="374">
        <v>72.736162370000002</v>
      </c>
      <c r="J5" s="374">
        <v>71.323108919999996</v>
      </c>
      <c r="K5" s="374">
        <v>69.814467379999996</v>
      </c>
      <c r="M5" s="44">
        <f t="shared" ref="M5:M20" si="1">IF(E5&gt;E$21,1,0)</f>
        <v>1</v>
      </c>
      <c r="N5" s="44">
        <f t="shared" si="0"/>
        <v>1</v>
      </c>
      <c r="O5" s="44">
        <f t="shared" si="0"/>
        <v>1</v>
      </c>
      <c r="P5" s="44">
        <f t="shared" si="0"/>
        <v>1</v>
      </c>
      <c r="Q5" s="44">
        <f t="shared" si="0"/>
        <v>1</v>
      </c>
      <c r="R5" s="44">
        <f t="shared" si="0"/>
        <v>1</v>
      </c>
      <c r="S5" s="44">
        <f t="shared" si="0"/>
        <v>1</v>
      </c>
      <c r="U5" s="44">
        <f t="shared" ref="U5:U20" si="2">SUM(M5:S5)/COUNT(M5:S5)</f>
        <v>1</v>
      </c>
    </row>
    <row r="6" spans="1:31" ht="14.25" customHeight="1" x14ac:dyDescent="0.4">
      <c r="A6" t="s">
        <v>559</v>
      </c>
      <c r="B6" t="s">
        <v>679</v>
      </c>
      <c r="C6" s="374">
        <v>63.3</v>
      </c>
      <c r="D6" s="374">
        <v>23.7333</v>
      </c>
      <c r="E6" s="374">
        <v>56.791433140000002</v>
      </c>
      <c r="F6" s="374">
        <v>58.97015468</v>
      </c>
      <c r="G6" s="374">
        <v>56.204400659999997</v>
      </c>
      <c r="H6" s="374">
        <v>65.949770430000001</v>
      </c>
      <c r="I6" s="374">
        <v>89.521201860000005</v>
      </c>
      <c r="J6" s="374" t="s">
        <v>557</v>
      </c>
      <c r="K6" s="374">
        <v>50.584443469999997</v>
      </c>
      <c r="M6" s="44">
        <f t="shared" si="1"/>
        <v>1</v>
      </c>
      <c r="N6" s="44">
        <f t="shared" si="0"/>
        <v>1</v>
      </c>
      <c r="O6" s="44">
        <f t="shared" si="0"/>
        <v>0</v>
      </c>
      <c r="P6" s="44">
        <f t="shared" si="0"/>
        <v>1</v>
      </c>
      <c r="Q6" s="44">
        <f t="shared" si="0"/>
        <v>1</v>
      </c>
      <c r="S6" s="44">
        <f t="shared" si="0"/>
        <v>0</v>
      </c>
      <c r="U6" s="44">
        <f t="shared" si="2"/>
        <v>0.66666666666666663</v>
      </c>
    </row>
    <row r="7" spans="1:31" ht="14.25" customHeight="1" x14ac:dyDescent="0.4">
      <c r="A7" t="s">
        <v>562</v>
      </c>
      <c r="B7" t="s">
        <v>680</v>
      </c>
      <c r="C7" s="374">
        <v>63.1</v>
      </c>
      <c r="D7" s="374">
        <v>11.583299999999999</v>
      </c>
      <c r="E7" s="374">
        <v>50.66477648</v>
      </c>
      <c r="F7" s="374">
        <v>56.067942860000002</v>
      </c>
      <c r="G7" s="374">
        <v>64.546906509999999</v>
      </c>
      <c r="H7" s="374">
        <v>60.972065710000003</v>
      </c>
      <c r="I7" s="374">
        <v>72.880693129999997</v>
      </c>
      <c r="J7" s="374" t="s">
        <v>557</v>
      </c>
      <c r="K7" s="374">
        <v>71.968127039999999</v>
      </c>
      <c r="M7" s="44">
        <f t="shared" si="1"/>
        <v>1</v>
      </c>
      <c r="N7" s="44">
        <f t="shared" si="0"/>
        <v>0</v>
      </c>
      <c r="O7" s="44">
        <f t="shared" si="0"/>
        <v>1</v>
      </c>
      <c r="P7" s="44">
        <f t="shared" si="0"/>
        <v>1</v>
      </c>
      <c r="Q7" s="44">
        <f t="shared" si="0"/>
        <v>1</v>
      </c>
      <c r="S7" s="44">
        <f t="shared" si="0"/>
        <v>1</v>
      </c>
      <c r="U7" s="44">
        <f t="shared" si="2"/>
        <v>0.83333333333333337</v>
      </c>
    </row>
    <row r="8" spans="1:31" ht="14.25" customHeight="1" x14ac:dyDescent="0.4">
      <c r="A8" t="s">
        <v>569</v>
      </c>
      <c r="B8" t="s">
        <v>353</v>
      </c>
      <c r="C8" s="374">
        <v>62.3</v>
      </c>
      <c r="D8" s="374">
        <v>10.971399999999999</v>
      </c>
      <c r="E8" s="374">
        <v>53.887672160000001</v>
      </c>
      <c r="F8" s="374">
        <v>61.983233499999997</v>
      </c>
      <c r="G8" s="374">
        <v>66.646041710000006</v>
      </c>
      <c r="H8" s="374">
        <v>63.88821566</v>
      </c>
      <c r="I8" s="374">
        <v>60.308913939999997</v>
      </c>
      <c r="J8" s="374">
        <v>63.40994105</v>
      </c>
      <c r="K8" s="374">
        <v>65.792250420000002</v>
      </c>
      <c r="M8" s="44">
        <f t="shared" si="1"/>
        <v>1</v>
      </c>
      <c r="N8" s="44">
        <f t="shared" si="0"/>
        <v>1</v>
      </c>
      <c r="O8" s="44">
        <f t="shared" si="0"/>
        <v>1</v>
      </c>
      <c r="P8" s="44">
        <f t="shared" si="0"/>
        <v>1</v>
      </c>
      <c r="Q8" s="44">
        <f t="shared" si="0"/>
        <v>0</v>
      </c>
      <c r="R8" s="44">
        <f t="shared" si="0"/>
        <v>1</v>
      </c>
      <c r="S8" s="44">
        <f t="shared" si="0"/>
        <v>1</v>
      </c>
      <c r="U8" s="44">
        <f t="shared" si="2"/>
        <v>0.8571428571428571</v>
      </c>
    </row>
    <row r="9" spans="1:31" ht="14.25" customHeight="1" x14ac:dyDescent="0.4">
      <c r="A9" t="s">
        <v>570</v>
      </c>
      <c r="B9" t="s">
        <v>366</v>
      </c>
      <c r="C9" s="374">
        <v>61.6</v>
      </c>
      <c r="D9" s="374">
        <v>11.6714</v>
      </c>
      <c r="E9" s="374">
        <v>56.864424929999998</v>
      </c>
      <c r="F9" s="374">
        <v>60.02267586</v>
      </c>
      <c r="G9" s="374">
        <v>58.372623179999998</v>
      </c>
      <c r="H9" s="374">
        <v>57.805603220000002</v>
      </c>
      <c r="I9" s="374">
        <v>73.5634479</v>
      </c>
      <c r="J9" s="374">
        <v>55.172816949999998</v>
      </c>
      <c r="K9" s="374">
        <v>69.122938210000001</v>
      </c>
      <c r="M9" s="44">
        <f t="shared" si="1"/>
        <v>1</v>
      </c>
      <c r="N9" s="44">
        <f t="shared" si="0"/>
        <v>1</v>
      </c>
      <c r="O9" s="44">
        <f t="shared" si="0"/>
        <v>0</v>
      </c>
      <c r="P9" s="44">
        <f t="shared" si="0"/>
        <v>1</v>
      </c>
      <c r="Q9" s="44">
        <f t="shared" si="0"/>
        <v>1</v>
      </c>
      <c r="R9" s="44">
        <f t="shared" si="0"/>
        <v>0</v>
      </c>
      <c r="S9" s="44">
        <f t="shared" si="0"/>
        <v>1</v>
      </c>
      <c r="U9" s="44">
        <f t="shared" si="2"/>
        <v>0.7142857142857143</v>
      </c>
    </row>
    <row r="10" spans="1:31" ht="14.25" customHeight="1" x14ac:dyDescent="0.4">
      <c r="A10" t="s">
        <v>571</v>
      </c>
      <c r="B10" t="s">
        <v>356</v>
      </c>
      <c r="C10" s="374">
        <v>61</v>
      </c>
      <c r="D10" s="374">
        <v>11.45</v>
      </c>
      <c r="E10" s="374">
        <v>50.008557889999999</v>
      </c>
      <c r="F10" s="374">
        <v>65.952987190000002</v>
      </c>
      <c r="G10" s="374">
        <v>48.943856410000002</v>
      </c>
      <c r="H10" s="374">
        <v>59.167246319999997</v>
      </c>
      <c r="I10" s="374">
        <v>74.986225059999995</v>
      </c>
      <c r="J10" s="374" t="s">
        <v>557</v>
      </c>
      <c r="K10" s="374">
        <v>65.327676409999995</v>
      </c>
      <c r="M10" s="44">
        <f t="shared" si="1"/>
        <v>0</v>
      </c>
      <c r="N10" s="44">
        <f t="shared" si="0"/>
        <v>1</v>
      </c>
      <c r="O10" s="44">
        <f t="shared" si="0"/>
        <v>0</v>
      </c>
      <c r="P10" s="44">
        <f t="shared" si="0"/>
        <v>1</v>
      </c>
      <c r="Q10" s="44">
        <f t="shared" si="0"/>
        <v>1</v>
      </c>
      <c r="R10" s="44">
        <f t="shared" si="0"/>
        <v>1</v>
      </c>
      <c r="S10" s="44">
        <f t="shared" si="0"/>
        <v>1</v>
      </c>
      <c r="U10" s="44">
        <f t="shared" si="2"/>
        <v>0.7142857142857143</v>
      </c>
    </row>
    <row r="11" spans="1:31" ht="14.25" customHeight="1" x14ac:dyDescent="0.4">
      <c r="A11" s="370" t="s">
        <v>571</v>
      </c>
      <c r="B11" s="370" t="s">
        <v>572</v>
      </c>
      <c r="C11" s="375">
        <v>60.6</v>
      </c>
      <c r="D11" s="375">
        <v>11.1143</v>
      </c>
      <c r="E11" s="375">
        <v>50.135856179999998</v>
      </c>
      <c r="F11" s="375">
        <v>57.679448280000003</v>
      </c>
      <c r="G11" s="375">
        <v>57.064521810000002</v>
      </c>
      <c r="H11" s="375">
        <v>61.490532020000003</v>
      </c>
      <c r="I11" s="375">
        <v>73.298927019999994</v>
      </c>
      <c r="J11" s="375">
        <v>59.455747340000002</v>
      </c>
      <c r="K11" s="376">
        <v>64.823063329999997</v>
      </c>
      <c r="M11" s="44">
        <f t="shared" si="1"/>
        <v>0</v>
      </c>
      <c r="N11" s="44">
        <f t="shared" si="0"/>
        <v>1</v>
      </c>
      <c r="O11" s="44">
        <f t="shared" si="0"/>
        <v>0</v>
      </c>
      <c r="P11" s="44">
        <f t="shared" si="0"/>
        <v>1</v>
      </c>
      <c r="Q11" s="44">
        <f t="shared" si="0"/>
        <v>1</v>
      </c>
      <c r="R11" s="44">
        <f t="shared" si="0"/>
        <v>0</v>
      </c>
      <c r="S11" s="44">
        <f t="shared" si="0"/>
        <v>1</v>
      </c>
      <c r="U11" s="44">
        <f t="shared" si="2"/>
        <v>0.5714285714285714</v>
      </c>
    </row>
    <row r="12" spans="1:31" ht="14.25" customHeight="1" x14ac:dyDescent="0.4">
      <c r="A12" t="s">
        <v>573</v>
      </c>
      <c r="B12" t="s">
        <v>574</v>
      </c>
      <c r="C12" s="374">
        <v>60.5</v>
      </c>
      <c r="D12" s="374">
        <v>10.928599999999999</v>
      </c>
      <c r="E12" s="374">
        <v>50.81553547</v>
      </c>
      <c r="F12" s="374">
        <v>57.293201969999998</v>
      </c>
      <c r="G12" s="374">
        <v>60.443902960000003</v>
      </c>
      <c r="H12" s="374">
        <v>52.475712510000001</v>
      </c>
      <c r="I12" s="374">
        <v>76.012367150000003</v>
      </c>
      <c r="J12" s="374">
        <v>59.867595819999998</v>
      </c>
      <c r="K12" s="374">
        <v>66.478950760000004</v>
      </c>
      <c r="M12" s="44">
        <f t="shared" si="1"/>
        <v>1</v>
      </c>
      <c r="N12" s="44">
        <f t="shared" si="0"/>
        <v>1</v>
      </c>
      <c r="O12" s="44">
        <f t="shared" si="0"/>
        <v>0</v>
      </c>
      <c r="P12" s="44">
        <f t="shared" si="0"/>
        <v>0</v>
      </c>
      <c r="Q12" s="44">
        <f t="shared" si="0"/>
        <v>1</v>
      </c>
      <c r="R12" s="44">
        <f t="shared" si="0"/>
        <v>0</v>
      </c>
      <c r="S12" s="44">
        <f t="shared" si="0"/>
        <v>1</v>
      </c>
      <c r="U12" s="44">
        <f t="shared" si="2"/>
        <v>0.5714285714285714</v>
      </c>
    </row>
    <row r="13" spans="1:31" ht="14.25" customHeight="1" x14ac:dyDescent="0.4">
      <c r="A13" t="s">
        <v>573</v>
      </c>
      <c r="B13" t="s">
        <v>575</v>
      </c>
      <c r="C13" s="374">
        <v>59.8</v>
      </c>
      <c r="D13" s="374">
        <v>11.071400000000001</v>
      </c>
      <c r="E13" s="374">
        <v>47.558366829999997</v>
      </c>
      <c r="F13" s="374">
        <v>54.335914289999998</v>
      </c>
      <c r="G13" s="374">
        <v>62.094711650000001</v>
      </c>
      <c r="H13" s="374">
        <v>53.090343079999997</v>
      </c>
      <c r="I13" s="374">
        <v>70.592971109999993</v>
      </c>
      <c r="J13" s="374">
        <v>69.381280790000005</v>
      </c>
      <c r="K13" s="374">
        <v>61.310489490000002</v>
      </c>
      <c r="M13" s="44">
        <f t="shared" si="1"/>
        <v>0</v>
      </c>
      <c r="N13" s="44">
        <f t="shared" si="0"/>
        <v>0</v>
      </c>
      <c r="O13" s="44">
        <f t="shared" si="0"/>
        <v>1</v>
      </c>
      <c r="P13" s="44">
        <f t="shared" si="0"/>
        <v>0</v>
      </c>
      <c r="Q13" s="44">
        <f t="shared" si="0"/>
        <v>1</v>
      </c>
      <c r="R13" s="44">
        <f t="shared" si="0"/>
        <v>1</v>
      </c>
      <c r="S13" s="44">
        <f t="shared" si="0"/>
        <v>0</v>
      </c>
      <c r="U13" s="44">
        <f t="shared" si="2"/>
        <v>0.42857142857142855</v>
      </c>
    </row>
    <row r="14" spans="1:31" ht="14.25" customHeight="1" x14ac:dyDescent="0.4">
      <c r="A14" t="s">
        <v>576</v>
      </c>
      <c r="B14" t="s">
        <v>161</v>
      </c>
      <c r="C14" s="374">
        <v>57.4</v>
      </c>
      <c r="D14" s="374">
        <v>11.0143</v>
      </c>
      <c r="E14" s="374">
        <v>50.441159550000002</v>
      </c>
      <c r="F14" s="374">
        <v>45.655028569999999</v>
      </c>
      <c r="G14" s="374">
        <v>69.250170400000002</v>
      </c>
      <c r="H14" s="374">
        <v>46.466605960000003</v>
      </c>
      <c r="I14" s="374">
        <v>63.569419770000003</v>
      </c>
      <c r="J14" s="374">
        <v>67.892816789999998</v>
      </c>
      <c r="K14" s="374">
        <v>58.605135619999999</v>
      </c>
      <c r="M14" s="44">
        <f t="shared" si="1"/>
        <v>0</v>
      </c>
      <c r="N14" s="44">
        <f t="shared" si="0"/>
        <v>0</v>
      </c>
      <c r="O14" s="44">
        <f t="shared" si="0"/>
        <v>1</v>
      </c>
      <c r="P14" s="44">
        <f t="shared" si="0"/>
        <v>0</v>
      </c>
      <c r="Q14" s="44">
        <f t="shared" si="0"/>
        <v>0</v>
      </c>
      <c r="R14" s="44">
        <f t="shared" si="0"/>
        <v>1</v>
      </c>
      <c r="S14" s="44">
        <f t="shared" si="0"/>
        <v>0</v>
      </c>
      <c r="U14" s="44">
        <f t="shared" si="2"/>
        <v>0.2857142857142857</v>
      </c>
    </row>
    <row r="15" spans="1:31" ht="14.25" customHeight="1" x14ac:dyDescent="0.4">
      <c r="A15" t="s">
        <v>576</v>
      </c>
      <c r="B15" t="s">
        <v>577</v>
      </c>
      <c r="C15" s="374">
        <v>56.7</v>
      </c>
      <c r="D15" s="374">
        <v>11.066700000000001</v>
      </c>
      <c r="E15" s="374">
        <v>49.204370330000003</v>
      </c>
      <c r="F15" s="374">
        <v>51.648641380000001</v>
      </c>
      <c r="G15" s="374" t="s">
        <v>578</v>
      </c>
      <c r="H15" s="374">
        <v>51.830038199999997</v>
      </c>
      <c r="I15" s="374">
        <v>66.407206250000002</v>
      </c>
      <c r="J15" s="374">
        <v>61.406907150000002</v>
      </c>
      <c r="K15" s="374">
        <v>58.262892059999999</v>
      </c>
      <c r="M15" s="44">
        <f t="shared" si="1"/>
        <v>0</v>
      </c>
      <c r="N15" s="44">
        <f t="shared" si="0"/>
        <v>0</v>
      </c>
      <c r="O15" s="44">
        <f t="shared" si="0"/>
        <v>1</v>
      </c>
      <c r="P15" s="44">
        <f t="shared" si="0"/>
        <v>0</v>
      </c>
      <c r="Q15" s="44">
        <f t="shared" si="0"/>
        <v>0</v>
      </c>
      <c r="R15" s="44">
        <f t="shared" si="0"/>
        <v>1</v>
      </c>
      <c r="S15" s="44">
        <f t="shared" si="0"/>
        <v>0</v>
      </c>
      <c r="U15" s="44">
        <f t="shared" si="2"/>
        <v>0.2857142857142857</v>
      </c>
      <c r="AE15" s="44" t="s">
        <v>18</v>
      </c>
    </row>
    <row r="16" spans="1:31" ht="14.25" customHeight="1" x14ac:dyDescent="0.4">
      <c r="A16" t="s">
        <v>579</v>
      </c>
      <c r="B16" t="s">
        <v>249</v>
      </c>
      <c r="C16" s="374">
        <v>56.7</v>
      </c>
      <c r="D16" s="374">
        <v>10.9429</v>
      </c>
      <c r="E16" s="374">
        <v>52.087301940000003</v>
      </c>
      <c r="F16" s="374">
        <v>59.668616749999998</v>
      </c>
      <c r="G16" s="374">
        <v>64.702498439999999</v>
      </c>
      <c r="H16" s="374">
        <v>48.705145790000003</v>
      </c>
      <c r="I16" s="374">
        <v>59.229603279999999</v>
      </c>
      <c r="J16" s="374">
        <v>53.361688950000001</v>
      </c>
      <c r="K16" s="374">
        <v>58.916796570000002</v>
      </c>
      <c r="M16" s="44">
        <f t="shared" si="1"/>
        <v>1</v>
      </c>
      <c r="N16" s="44">
        <f t="shared" si="0"/>
        <v>1</v>
      </c>
      <c r="O16" s="44">
        <f t="shared" si="0"/>
        <v>1</v>
      </c>
      <c r="P16" s="44">
        <f t="shared" si="0"/>
        <v>0</v>
      </c>
      <c r="Q16" s="44">
        <f t="shared" si="0"/>
        <v>0</v>
      </c>
      <c r="R16" s="44">
        <f t="shared" si="0"/>
        <v>0</v>
      </c>
      <c r="S16" s="44">
        <f t="shared" si="0"/>
        <v>0</v>
      </c>
      <c r="U16" s="44">
        <f t="shared" si="2"/>
        <v>0.42857142857142855</v>
      </c>
    </row>
    <row r="17" spans="1:21" ht="14.25" customHeight="1" x14ac:dyDescent="0.4">
      <c r="A17" t="s">
        <v>579</v>
      </c>
      <c r="B17" t="s">
        <v>580</v>
      </c>
      <c r="C17" s="374">
        <v>56.7</v>
      </c>
      <c r="D17" s="374">
        <v>10.928599999999999</v>
      </c>
      <c r="E17" s="374">
        <v>48.136285579999999</v>
      </c>
      <c r="F17" s="374">
        <v>45.283087680000001</v>
      </c>
      <c r="G17" s="374">
        <v>68.466600990000003</v>
      </c>
      <c r="H17" s="374">
        <v>53.768310030000002</v>
      </c>
      <c r="I17" s="374">
        <v>59.214317450000003</v>
      </c>
      <c r="J17" s="374">
        <v>66.077410270000001</v>
      </c>
      <c r="K17" s="374">
        <v>55.705421209999997</v>
      </c>
      <c r="M17" s="44">
        <f t="shared" si="1"/>
        <v>0</v>
      </c>
      <c r="N17" s="44">
        <f t="shared" si="0"/>
        <v>0</v>
      </c>
      <c r="O17" s="44">
        <f t="shared" si="0"/>
        <v>1</v>
      </c>
      <c r="P17" s="44">
        <f t="shared" si="0"/>
        <v>0</v>
      </c>
      <c r="Q17" s="44">
        <f t="shared" si="0"/>
        <v>0</v>
      </c>
      <c r="R17" s="44">
        <f t="shared" si="0"/>
        <v>1</v>
      </c>
      <c r="S17" s="44">
        <f t="shared" si="0"/>
        <v>0</v>
      </c>
      <c r="U17" s="44">
        <f t="shared" si="2"/>
        <v>0.2857142857142857</v>
      </c>
    </row>
    <row r="18" spans="1:21" ht="14.25" customHeight="1" x14ac:dyDescent="0.4">
      <c r="A18" t="s">
        <v>581</v>
      </c>
      <c r="B18" t="s">
        <v>582</v>
      </c>
      <c r="C18" s="374">
        <v>56</v>
      </c>
      <c r="D18" s="374">
        <v>11.1333</v>
      </c>
      <c r="E18" s="374">
        <v>46.825810740000001</v>
      </c>
      <c r="F18" s="374">
        <v>54.65742857</v>
      </c>
      <c r="G18" s="374">
        <v>58.324203609999998</v>
      </c>
      <c r="H18" s="374">
        <v>59.502661549999999</v>
      </c>
      <c r="I18" s="374" t="s">
        <v>583</v>
      </c>
      <c r="J18" s="374">
        <v>52.571428570000002</v>
      </c>
      <c r="K18" s="374">
        <v>55.159561850000003</v>
      </c>
      <c r="M18" s="44">
        <f t="shared" si="1"/>
        <v>0</v>
      </c>
      <c r="N18" s="44">
        <f t="shared" si="0"/>
        <v>0</v>
      </c>
      <c r="O18" s="44">
        <f t="shared" si="0"/>
        <v>0</v>
      </c>
      <c r="P18" s="44">
        <f t="shared" si="0"/>
        <v>1</v>
      </c>
      <c r="Q18" s="44">
        <f t="shared" si="0"/>
        <v>1</v>
      </c>
      <c r="R18" s="44">
        <f t="shared" si="0"/>
        <v>0</v>
      </c>
      <c r="S18" s="44">
        <f t="shared" si="0"/>
        <v>0</v>
      </c>
      <c r="U18" s="44">
        <f t="shared" si="2"/>
        <v>0.2857142857142857</v>
      </c>
    </row>
    <row r="19" spans="1:21" ht="14.25" customHeight="1" x14ac:dyDescent="0.4">
      <c r="A19" t="s">
        <v>584</v>
      </c>
      <c r="B19" t="s">
        <v>212</v>
      </c>
      <c r="C19" s="374">
        <v>55.5</v>
      </c>
      <c r="D19" s="374">
        <v>11.742900000000001</v>
      </c>
      <c r="E19" s="374">
        <v>51.584993679999997</v>
      </c>
      <c r="F19" s="374">
        <v>45.519842359999998</v>
      </c>
      <c r="G19" s="374">
        <v>63.579038939999997</v>
      </c>
      <c r="H19" s="374">
        <v>45.464106940000001</v>
      </c>
      <c r="I19" s="374">
        <v>67.000162799999998</v>
      </c>
      <c r="J19" s="374">
        <v>57.74657655</v>
      </c>
      <c r="K19" s="374">
        <v>57.919441290000002</v>
      </c>
      <c r="M19" s="44">
        <f t="shared" si="1"/>
        <v>1</v>
      </c>
      <c r="N19" s="44">
        <f t="shared" si="0"/>
        <v>0</v>
      </c>
      <c r="O19" s="44">
        <f t="shared" si="0"/>
        <v>1</v>
      </c>
      <c r="P19" s="44">
        <f t="shared" si="0"/>
        <v>0</v>
      </c>
      <c r="Q19" s="44">
        <f t="shared" si="0"/>
        <v>0</v>
      </c>
      <c r="R19" s="44">
        <f t="shared" si="0"/>
        <v>0</v>
      </c>
      <c r="S19" s="44">
        <f t="shared" si="0"/>
        <v>0</v>
      </c>
      <c r="U19" s="44">
        <f t="shared" si="2"/>
        <v>0.2857142857142857</v>
      </c>
    </row>
    <row r="20" spans="1:21" ht="14.25" customHeight="1" x14ac:dyDescent="0.4">
      <c r="A20" s="370" t="s">
        <v>585</v>
      </c>
      <c r="B20" s="370" t="s">
        <v>586</v>
      </c>
      <c r="C20" s="375">
        <v>55.2</v>
      </c>
      <c r="D20" s="375">
        <v>11.1571</v>
      </c>
      <c r="E20" s="375">
        <v>35.330041229999999</v>
      </c>
      <c r="F20" s="375">
        <v>58.775958619999997</v>
      </c>
      <c r="G20" s="375">
        <v>62.602444749999997</v>
      </c>
      <c r="H20" s="375">
        <v>55.071612289999997</v>
      </c>
      <c r="I20" s="375">
        <v>63.105163840000003</v>
      </c>
      <c r="J20" s="375">
        <v>50.154561469999997</v>
      </c>
      <c r="K20" s="375">
        <v>61.157174040000001</v>
      </c>
      <c r="M20" s="44">
        <f t="shared" si="1"/>
        <v>0</v>
      </c>
      <c r="N20" s="44">
        <f t="shared" ref="N20" si="3">IF(F20&gt;F$21,1,0)</f>
        <v>1</v>
      </c>
      <c r="O20" s="44">
        <f t="shared" ref="O20" si="4">IF(G20&gt;G$21,1,0)</f>
        <v>1</v>
      </c>
      <c r="P20" s="44">
        <f t="shared" ref="P20" si="5">IF(H20&gt;H$21,1,0)</f>
        <v>0</v>
      </c>
      <c r="Q20" s="44">
        <f t="shared" ref="Q20" si="6">IF(I20&gt;I$21,1,0)</f>
        <v>0</v>
      </c>
      <c r="R20" s="44">
        <f t="shared" ref="R20" si="7">IF(J20&gt;J$21,1,0)</f>
        <v>0</v>
      </c>
      <c r="S20" s="44">
        <f t="shared" ref="S20" si="8">IF(K20&gt;K$21,1,0)</f>
        <v>0</v>
      </c>
      <c r="U20" s="44">
        <f t="shared" si="2"/>
        <v>0.2857142857142857</v>
      </c>
    </row>
    <row r="21" spans="1:21" ht="14.25" customHeight="1" thickBot="1" x14ac:dyDescent="0.45">
      <c r="A21" s="35"/>
      <c r="B21" s="35" t="s">
        <v>10</v>
      </c>
      <c r="C21" s="211">
        <f t="shared" ref="C21:K21" si="9">AVERAGE(C4:C20)</f>
        <v>59.917647058823547</v>
      </c>
      <c r="D21" s="377">
        <f t="shared" si="9"/>
        <v>11.967782352941175</v>
      </c>
      <c r="E21" s="378">
        <f t="shared" si="9"/>
        <v>50.508435328235294</v>
      </c>
      <c r="F21" s="378">
        <f t="shared" si="9"/>
        <v>56.884929527647053</v>
      </c>
      <c r="G21" s="378">
        <f t="shared" si="9"/>
        <v>61.781316486875014</v>
      </c>
      <c r="H21" s="378">
        <f t="shared" si="9"/>
        <v>57.093716935294111</v>
      </c>
      <c r="I21" s="378">
        <f t="shared" si="9"/>
        <v>69.822286388124994</v>
      </c>
      <c r="J21" s="378">
        <f t="shared" si="9"/>
        <v>61.283227291428567</v>
      </c>
      <c r="K21" s="378">
        <f t="shared" si="9"/>
        <v>61.954440453529422</v>
      </c>
    </row>
    <row r="22" spans="1:21" ht="15" customHeight="1" x14ac:dyDescent="0.4">
      <c r="A22" s="7"/>
      <c r="B22" s="45"/>
      <c r="C22" s="379"/>
      <c r="D22" s="46"/>
      <c r="E22" s="47"/>
      <c r="F22" s="18"/>
      <c r="G22" s="18"/>
      <c r="H22" s="18"/>
      <c r="I22" s="18"/>
      <c r="J22" s="18"/>
      <c r="K22" s="18"/>
    </row>
    <row r="23" spans="1:21" ht="12" customHeight="1" x14ac:dyDescent="0.4">
      <c r="A23" s="7"/>
      <c r="B23" s="48"/>
      <c r="C23" s="49"/>
      <c r="D23" s="46"/>
      <c r="F23" s="18"/>
      <c r="G23" s="18"/>
      <c r="H23" s="18"/>
      <c r="I23" s="18"/>
      <c r="J23" s="18"/>
      <c r="K23" s="18"/>
    </row>
    <row r="24" spans="1:21" ht="12" customHeight="1" x14ac:dyDescent="0.4">
      <c r="A24" s="7"/>
      <c r="B24" s="50"/>
      <c r="C24" s="49"/>
      <c r="D24" s="46"/>
      <c r="F24" s="18"/>
      <c r="G24" s="18"/>
      <c r="H24" s="18"/>
      <c r="I24" s="18"/>
      <c r="J24" s="18"/>
      <c r="K24" s="18"/>
    </row>
    <row r="25" spans="1:21" ht="12" customHeight="1" x14ac:dyDescent="0.4">
      <c r="A25" s="7"/>
      <c r="B25" s="49"/>
      <c r="C25" s="49"/>
      <c r="D25" s="49"/>
      <c r="E25" s="49"/>
      <c r="F25" s="49"/>
      <c r="G25" s="49"/>
      <c r="H25" s="49"/>
    </row>
    <row r="26" spans="1:21" ht="12" customHeight="1" x14ac:dyDescent="0.4">
      <c r="A26" s="7"/>
      <c r="B26" s="51"/>
      <c r="C26" s="51"/>
      <c r="D26" s="51"/>
      <c r="E26" s="51"/>
      <c r="F26" s="51"/>
      <c r="G26" s="51"/>
      <c r="H26" s="51"/>
      <c r="I26" s="51"/>
      <c r="J26" s="51"/>
      <c r="K26" s="51"/>
    </row>
    <row r="27" spans="1:21" ht="12" customHeight="1" x14ac:dyDescent="0.4">
      <c r="A27" s="7"/>
    </row>
    <row r="28" spans="1:21" ht="12" customHeight="1" x14ac:dyDescent="0.4">
      <c r="A28" s="7"/>
    </row>
    <row r="29" spans="1:21" ht="12" customHeight="1" x14ac:dyDescent="0.4"/>
    <row r="30" spans="1:21" ht="12" customHeight="1" x14ac:dyDescent="0.4">
      <c r="J30" s="78"/>
    </row>
    <row r="31" spans="1:21" ht="12" customHeight="1" x14ac:dyDescent="0.4">
      <c r="F31" s="44" t="s">
        <v>18</v>
      </c>
    </row>
    <row r="32" spans="1:21" ht="12" customHeight="1" x14ac:dyDescent="0.4">
      <c r="K32" s="44" t="s">
        <v>18</v>
      </c>
    </row>
    <row r="33" ht="12" customHeight="1" x14ac:dyDescent="0.4"/>
    <row r="34" ht="12" customHeight="1" x14ac:dyDescent="0.4"/>
    <row r="35" ht="12" customHeight="1" x14ac:dyDescent="0.4"/>
    <row r="36" ht="12" customHeight="1" x14ac:dyDescent="0.4"/>
    <row r="37" ht="12" customHeight="1" x14ac:dyDescent="0.4"/>
    <row r="38" ht="12" customHeight="1" x14ac:dyDescent="0.4"/>
  </sheetData>
  <mergeCells count="5">
    <mergeCell ref="A2:A3"/>
    <mergeCell ref="B2:B3"/>
    <mergeCell ref="C2:C3"/>
    <mergeCell ref="D2:D3"/>
    <mergeCell ref="A1:K1"/>
  </mergeCells>
  <conditionalFormatting sqref="E4:E20">
    <cfRule type="aboveAverage" dxfId="55" priority="1"/>
  </conditionalFormatting>
  <conditionalFormatting sqref="F4:F20">
    <cfRule type="aboveAverage" dxfId="54" priority="2"/>
  </conditionalFormatting>
  <conditionalFormatting sqref="G4:G20">
    <cfRule type="aboveAverage" dxfId="53" priority="3"/>
  </conditionalFormatting>
  <conditionalFormatting sqref="H4:H20">
    <cfRule type="aboveAverage" dxfId="52" priority="4"/>
  </conditionalFormatting>
  <conditionalFormatting sqref="I4:I20">
    <cfRule type="aboveAverage" dxfId="51" priority="5"/>
  </conditionalFormatting>
  <conditionalFormatting sqref="J4:J20">
    <cfRule type="aboveAverage" dxfId="50" priority="6"/>
  </conditionalFormatting>
  <conditionalFormatting sqref="K4:K20">
    <cfRule type="aboveAverage" dxfId="49" priority="7"/>
  </conditionalFormatting>
  <pageMargins left="0.5" right="0.5" top="0.5" bottom="0.5" header="0.3" footer="0.3"/>
  <pageSetup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D3ED-B423-48D4-8CC6-2F698C45F71A}">
  <sheetPr>
    <pageSetUpPr fitToPage="1"/>
  </sheetPr>
  <dimension ref="A1:X47"/>
  <sheetViews>
    <sheetView zoomScaleNormal="100" workbookViewId="0">
      <selection sqref="A1:Q1"/>
    </sheetView>
  </sheetViews>
  <sheetFormatPr defaultRowHeight="12.3" x14ac:dyDescent="0.4"/>
  <cols>
    <col min="1" max="1" width="9.83203125" style="142" customWidth="1"/>
    <col min="2" max="2" width="20.83203125" style="142" customWidth="1"/>
    <col min="3" max="3" width="10.44140625" style="142" customWidth="1"/>
    <col min="4" max="4" width="13.44140625" style="142" bestFit="1" customWidth="1"/>
    <col min="5" max="7" width="10.83203125" style="142" customWidth="1"/>
    <col min="8" max="8" width="8.5546875" style="142" bestFit="1" customWidth="1"/>
    <col min="9" max="9" width="11.44140625" style="142" customWidth="1"/>
    <col min="10" max="10" width="10.5546875" style="142" bestFit="1" customWidth="1"/>
    <col min="11" max="16" width="9.83203125" style="142" customWidth="1"/>
    <col min="17" max="17" width="10.5546875" style="142" customWidth="1"/>
    <col min="18" max="18" width="7.44140625" style="142" customWidth="1"/>
    <col min="19" max="19" width="20.83203125" style="142" customWidth="1"/>
    <col min="20" max="23" width="5.5546875" style="142" customWidth="1"/>
    <col min="24" max="261" width="8.71875" style="142"/>
    <col min="262" max="262" width="5" style="142" customWidth="1"/>
    <col min="263" max="263" width="30.44140625" style="142" bestFit="1" customWidth="1"/>
    <col min="264" max="264" width="8.5546875" style="142" customWidth="1"/>
    <col min="265" max="265" width="3.1640625" style="142" customWidth="1"/>
    <col min="266" max="266" width="8.5546875" style="142" bestFit="1" customWidth="1"/>
    <col min="267" max="267" width="11.1640625" style="142" customWidth="1"/>
    <col min="268" max="268" width="10.1640625" style="142" customWidth="1"/>
    <col min="269" max="269" width="15.83203125" style="142" customWidth="1"/>
    <col min="270" max="270" width="9.44140625" style="142" customWidth="1"/>
    <col min="271" max="271" width="14.44140625" style="142" customWidth="1"/>
    <col min="272" max="272" width="8.83203125" style="142" customWidth="1"/>
    <col min="273" max="273" width="4.5546875" style="142" customWidth="1"/>
    <col min="274" max="274" width="7.44140625" style="142" customWidth="1"/>
    <col min="275" max="275" width="6.83203125" style="142" customWidth="1"/>
    <col min="276" max="279" width="5.5546875" style="142" customWidth="1"/>
    <col min="280" max="517" width="8.71875" style="142"/>
    <col min="518" max="518" width="5" style="142" customWidth="1"/>
    <col min="519" max="519" width="30.44140625" style="142" bestFit="1" customWidth="1"/>
    <col min="520" max="520" width="8.5546875" style="142" customWidth="1"/>
    <col min="521" max="521" width="3.1640625" style="142" customWidth="1"/>
    <col min="522" max="522" width="8.5546875" style="142" bestFit="1" customWidth="1"/>
    <col min="523" max="523" width="11.1640625" style="142" customWidth="1"/>
    <col min="524" max="524" width="10.1640625" style="142" customWidth="1"/>
    <col min="525" max="525" width="15.83203125" style="142" customWidth="1"/>
    <col min="526" max="526" width="9.44140625" style="142" customWidth="1"/>
    <col min="527" max="527" width="14.44140625" style="142" customWidth="1"/>
    <col min="528" max="528" width="8.83203125" style="142" customWidth="1"/>
    <col min="529" max="529" width="4.5546875" style="142" customWidth="1"/>
    <col min="530" max="530" width="7.44140625" style="142" customWidth="1"/>
    <col min="531" max="531" width="6.83203125" style="142" customWidth="1"/>
    <col min="532" max="535" width="5.5546875" style="142" customWidth="1"/>
    <col min="536" max="773" width="8.71875" style="142"/>
    <col min="774" max="774" width="5" style="142" customWidth="1"/>
    <col min="775" max="775" width="30.44140625" style="142" bestFit="1" customWidth="1"/>
    <col min="776" max="776" width="8.5546875" style="142" customWidth="1"/>
    <col min="777" max="777" width="3.1640625" style="142" customWidth="1"/>
    <col min="778" max="778" width="8.5546875" style="142" bestFit="1" customWidth="1"/>
    <col min="779" max="779" width="11.1640625" style="142" customWidth="1"/>
    <col min="780" max="780" width="10.1640625" style="142" customWidth="1"/>
    <col min="781" max="781" width="15.83203125" style="142" customWidth="1"/>
    <col min="782" max="782" width="9.44140625" style="142" customWidth="1"/>
    <col min="783" max="783" width="14.44140625" style="142" customWidth="1"/>
    <col min="784" max="784" width="8.83203125" style="142" customWidth="1"/>
    <col min="785" max="785" width="4.5546875" style="142" customWidth="1"/>
    <col min="786" max="786" width="7.44140625" style="142" customWidth="1"/>
    <col min="787" max="787" width="6.83203125" style="142" customWidth="1"/>
    <col min="788" max="791" width="5.5546875" style="142" customWidth="1"/>
    <col min="792" max="1029" width="8.71875" style="142"/>
    <col min="1030" max="1030" width="5" style="142" customWidth="1"/>
    <col min="1031" max="1031" width="30.44140625" style="142" bestFit="1" customWidth="1"/>
    <col min="1032" max="1032" width="8.5546875" style="142" customWidth="1"/>
    <col min="1033" max="1033" width="3.1640625" style="142" customWidth="1"/>
    <col min="1034" max="1034" width="8.5546875" style="142" bestFit="1" customWidth="1"/>
    <col min="1035" max="1035" width="11.1640625" style="142" customWidth="1"/>
    <col min="1036" max="1036" width="10.1640625" style="142" customWidth="1"/>
    <col min="1037" max="1037" width="15.83203125" style="142" customWidth="1"/>
    <col min="1038" max="1038" width="9.44140625" style="142" customWidth="1"/>
    <col min="1039" max="1039" width="14.44140625" style="142" customWidth="1"/>
    <col min="1040" max="1040" width="8.83203125" style="142" customWidth="1"/>
    <col min="1041" max="1041" width="4.5546875" style="142" customWidth="1"/>
    <col min="1042" max="1042" width="7.44140625" style="142" customWidth="1"/>
    <col min="1043" max="1043" width="6.83203125" style="142" customWidth="1"/>
    <col min="1044" max="1047" width="5.5546875" style="142" customWidth="1"/>
    <col min="1048" max="1285" width="8.71875" style="142"/>
    <col min="1286" max="1286" width="5" style="142" customWidth="1"/>
    <col min="1287" max="1287" width="30.44140625" style="142" bestFit="1" customWidth="1"/>
    <col min="1288" max="1288" width="8.5546875" style="142" customWidth="1"/>
    <col min="1289" max="1289" width="3.1640625" style="142" customWidth="1"/>
    <col min="1290" max="1290" width="8.5546875" style="142" bestFit="1" customWidth="1"/>
    <col min="1291" max="1291" width="11.1640625" style="142" customWidth="1"/>
    <col min="1292" max="1292" width="10.1640625" style="142" customWidth="1"/>
    <col min="1293" max="1293" width="15.83203125" style="142" customWidth="1"/>
    <col min="1294" max="1294" width="9.44140625" style="142" customWidth="1"/>
    <col min="1295" max="1295" width="14.44140625" style="142" customWidth="1"/>
    <col min="1296" max="1296" width="8.83203125" style="142" customWidth="1"/>
    <col min="1297" max="1297" width="4.5546875" style="142" customWidth="1"/>
    <col min="1298" max="1298" width="7.44140625" style="142" customWidth="1"/>
    <col min="1299" max="1299" width="6.83203125" style="142" customWidth="1"/>
    <col min="1300" max="1303" width="5.5546875" style="142" customWidth="1"/>
    <col min="1304" max="1541" width="8.71875" style="142"/>
    <col min="1542" max="1542" width="5" style="142" customWidth="1"/>
    <col min="1543" max="1543" width="30.44140625" style="142" bestFit="1" customWidth="1"/>
    <col min="1544" max="1544" width="8.5546875" style="142" customWidth="1"/>
    <col min="1545" max="1545" width="3.1640625" style="142" customWidth="1"/>
    <col min="1546" max="1546" width="8.5546875" style="142" bestFit="1" customWidth="1"/>
    <col min="1547" max="1547" width="11.1640625" style="142" customWidth="1"/>
    <col min="1548" max="1548" width="10.1640625" style="142" customWidth="1"/>
    <col min="1549" max="1549" width="15.83203125" style="142" customWidth="1"/>
    <col min="1550" max="1550" width="9.44140625" style="142" customWidth="1"/>
    <col min="1551" max="1551" width="14.44140625" style="142" customWidth="1"/>
    <col min="1552" max="1552" width="8.83203125" style="142" customWidth="1"/>
    <col min="1553" max="1553" width="4.5546875" style="142" customWidth="1"/>
    <col min="1554" max="1554" width="7.44140625" style="142" customWidth="1"/>
    <col min="1555" max="1555" width="6.83203125" style="142" customWidth="1"/>
    <col min="1556" max="1559" width="5.5546875" style="142" customWidth="1"/>
    <col min="1560" max="1797" width="8.71875" style="142"/>
    <col min="1798" max="1798" width="5" style="142" customWidth="1"/>
    <col min="1799" max="1799" width="30.44140625" style="142" bestFit="1" customWidth="1"/>
    <col min="1800" max="1800" width="8.5546875" style="142" customWidth="1"/>
    <col min="1801" max="1801" width="3.1640625" style="142" customWidth="1"/>
    <col min="1802" max="1802" width="8.5546875" style="142" bestFit="1" customWidth="1"/>
    <col min="1803" max="1803" width="11.1640625" style="142" customWidth="1"/>
    <col min="1804" max="1804" width="10.1640625" style="142" customWidth="1"/>
    <col min="1805" max="1805" width="15.83203125" style="142" customWidth="1"/>
    <col min="1806" max="1806" width="9.44140625" style="142" customWidth="1"/>
    <col min="1807" max="1807" width="14.44140625" style="142" customWidth="1"/>
    <col min="1808" max="1808" width="8.83203125" style="142" customWidth="1"/>
    <col min="1809" max="1809" width="4.5546875" style="142" customWidth="1"/>
    <col min="1810" max="1810" width="7.44140625" style="142" customWidth="1"/>
    <col min="1811" max="1811" width="6.83203125" style="142" customWidth="1"/>
    <col min="1812" max="1815" width="5.5546875" style="142" customWidth="1"/>
    <col min="1816" max="2053" width="8.71875" style="142"/>
    <col min="2054" max="2054" width="5" style="142" customWidth="1"/>
    <col min="2055" max="2055" width="30.44140625" style="142" bestFit="1" customWidth="1"/>
    <col min="2056" max="2056" width="8.5546875" style="142" customWidth="1"/>
    <col min="2057" max="2057" width="3.1640625" style="142" customWidth="1"/>
    <col min="2058" max="2058" width="8.5546875" style="142" bestFit="1" customWidth="1"/>
    <col min="2059" max="2059" width="11.1640625" style="142" customWidth="1"/>
    <col min="2060" max="2060" width="10.1640625" style="142" customWidth="1"/>
    <col min="2061" max="2061" width="15.83203125" style="142" customWidth="1"/>
    <col min="2062" max="2062" width="9.44140625" style="142" customWidth="1"/>
    <col min="2063" max="2063" width="14.44140625" style="142" customWidth="1"/>
    <col min="2064" max="2064" width="8.83203125" style="142" customWidth="1"/>
    <col min="2065" max="2065" width="4.5546875" style="142" customWidth="1"/>
    <col min="2066" max="2066" width="7.44140625" style="142" customWidth="1"/>
    <col min="2067" max="2067" width="6.83203125" style="142" customWidth="1"/>
    <col min="2068" max="2071" width="5.5546875" style="142" customWidth="1"/>
    <col min="2072" max="2309" width="8.71875" style="142"/>
    <col min="2310" max="2310" width="5" style="142" customWidth="1"/>
    <col min="2311" max="2311" width="30.44140625" style="142" bestFit="1" customWidth="1"/>
    <col min="2312" max="2312" width="8.5546875" style="142" customWidth="1"/>
    <col min="2313" max="2313" width="3.1640625" style="142" customWidth="1"/>
    <col min="2314" max="2314" width="8.5546875" style="142" bestFit="1" customWidth="1"/>
    <col min="2315" max="2315" width="11.1640625" style="142" customWidth="1"/>
    <col min="2316" max="2316" width="10.1640625" style="142" customWidth="1"/>
    <col min="2317" max="2317" width="15.83203125" style="142" customWidth="1"/>
    <col min="2318" max="2318" width="9.44140625" style="142" customWidth="1"/>
    <col min="2319" max="2319" width="14.44140625" style="142" customWidth="1"/>
    <col min="2320" max="2320" width="8.83203125" style="142" customWidth="1"/>
    <col min="2321" max="2321" width="4.5546875" style="142" customWidth="1"/>
    <col min="2322" max="2322" width="7.44140625" style="142" customWidth="1"/>
    <col min="2323" max="2323" width="6.83203125" style="142" customWidth="1"/>
    <col min="2324" max="2327" width="5.5546875" style="142" customWidth="1"/>
    <col min="2328" max="2565" width="8.71875" style="142"/>
    <col min="2566" max="2566" width="5" style="142" customWidth="1"/>
    <col min="2567" max="2567" width="30.44140625" style="142" bestFit="1" customWidth="1"/>
    <col min="2568" max="2568" width="8.5546875" style="142" customWidth="1"/>
    <col min="2569" max="2569" width="3.1640625" style="142" customWidth="1"/>
    <col min="2570" max="2570" width="8.5546875" style="142" bestFit="1" customWidth="1"/>
    <col min="2571" max="2571" width="11.1640625" style="142" customWidth="1"/>
    <col min="2572" max="2572" width="10.1640625" style="142" customWidth="1"/>
    <col min="2573" max="2573" width="15.83203125" style="142" customWidth="1"/>
    <col min="2574" max="2574" width="9.44140625" style="142" customWidth="1"/>
    <col min="2575" max="2575" width="14.44140625" style="142" customWidth="1"/>
    <col min="2576" max="2576" width="8.83203125" style="142" customWidth="1"/>
    <col min="2577" max="2577" width="4.5546875" style="142" customWidth="1"/>
    <col min="2578" max="2578" width="7.44140625" style="142" customWidth="1"/>
    <col min="2579" max="2579" width="6.83203125" style="142" customWidth="1"/>
    <col min="2580" max="2583" width="5.5546875" style="142" customWidth="1"/>
    <col min="2584" max="2821" width="8.71875" style="142"/>
    <col min="2822" max="2822" width="5" style="142" customWidth="1"/>
    <col min="2823" max="2823" width="30.44140625" style="142" bestFit="1" customWidth="1"/>
    <col min="2824" max="2824" width="8.5546875" style="142" customWidth="1"/>
    <col min="2825" max="2825" width="3.1640625" style="142" customWidth="1"/>
    <col min="2826" max="2826" width="8.5546875" style="142" bestFit="1" customWidth="1"/>
    <col min="2827" max="2827" width="11.1640625" style="142" customWidth="1"/>
    <col min="2828" max="2828" width="10.1640625" style="142" customWidth="1"/>
    <col min="2829" max="2829" width="15.83203125" style="142" customWidth="1"/>
    <col min="2830" max="2830" width="9.44140625" style="142" customWidth="1"/>
    <col min="2831" max="2831" width="14.44140625" style="142" customWidth="1"/>
    <col min="2832" max="2832" width="8.83203125" style="142" customWidth="1"/>
    <col min="2833" max="2833" width="4.5546875" style="142" customWidth="1"/>
    <col min="2834" max="2834" width="7.44140625" style="142" customWidth="1"/>
    <col min="2835" max="2835" width="6.83203125" style="142" customWidth="1"/>
    <col min="2836" max="2839" width="5.5546875" style="142" customWidth="1"/>
    <col min="2840" max="3077" width="8.71875" style="142"/>
    <col min="3078" max="3078" width="5" style="142" customWidth="1"/>
    <col min="3079" max="3079" width="30.44140625" style="142" bestFit="1" customWidth="1"/>
    <col min="3080" max="3080" width="8.5546875" style="142" customWidth="1"/>
    <col min="3081" max="3081" width="3.1640625" style="142" customWidth="1"/>
    <col min="3082" max="3082" width="8.5546875" style="142" bestFit="1" customWidth="1"/>
    <col min="3083" max="3083" width="11.1640625" style="142" customWidth="1"/>
    <col min="3084" max="3084" width="10.1640625" style="142" customWidth="1"/>
    <col min="3085" max="3085" width="15.83203125" style="142" customWidth="1"/>
    <col min="3086" max="3086" width="9.44140625" style="142" customWidth="1"/>
    <col min="3087" max="3087" width="14.44140625" style="142" customWidth="1"/>
    <col min="3088" max="3088" width="8.83203125" style="142" customWidth="1"/>
    <col min="3089" max="3089" width="4.5546875" style="142" customWidth="1"/>
    <col min="3090" max="3090" width="7.44140625" style="142" customWidth="1"/>
    <col min="3091" max="3091" width="6.83203125" style="142" customWidth="1"/>
    <col min="3092" max="3095" width="5.5546875" style="142" customWidth="1"/>
    <col min="3096" max="3333" width="8.71875" style="142"/>
    <col min="3334" max="3334" width="5" style="142" customWidth="1"/>
    <col min="3335" max="3335" width="30.44140625" style="142" bestFit="1" customWidth="1"/>
    <col min="3336" max="3336" width="8.5546875" style="142" customWidth="1"/>
    <col min="3337" max="3337" width="3.1640625" style="142" customWidth="1"/>
    <col min="3338" max="3338" width="8.5546875" style="142" bestFit="1" customWidth="1"/>
    <col min="3339" max="3339" width="11.1640625" style="142" customWidth="1"/>
    <col min="3340" max="3340" width="10.1640625" style="142" customWidth="1"/>
    <col min="3341" max="3341" width="15.83203125" style="142" customWidth="1"/>
    <col min="3342" max="3342" width="9.44140625" style="142" customWidth="1"/>
    <col min="3343" max="3343" width="14.44140625" style="142" customWidth="1"/>
    <col min="3344" max="3344" width="8.83203125" style="142" customWidth="1"/>
    <col min="3345" max="3345" width="4.5546875" style="142" customWidth="1"/>
    <col min="3346" max="3346" width="7.44140625" style="142" customWidth="1"/>
    <col min="3347" max="3347" width="6.83203125" style="142" customWidth="1"/>
    <col min="3348" max="3351" width="5.5546875" style="142" customWidth="1"/>
    <col min="3352" max="3589" width="8.71875" style="142"/>
    <col min="3590" max="3590" width="5" style="142" customWidth="1"/>
    <col min="3591" max="3591" width="30.44140625" style="142" bestFit="1" customWidth="1"/>
    <col min="3592" max="3592" width="8.5546875" style="142" customWidth="1"/>
    <col min="3593" max="3593" width="3.1640625" style="142" customWidth="1"/>
    <col min="3594" max="3594" width="8.5546875" style="142" bestFit="1" customWidth="1"/>
    <col min="3595" max="3595" width="11.1640625" style="142" customWidth="1"/>
    <col min="3596" max="3596" width="10.1640625" style="142" customWidth="1"/>
    <col min="3597" max="3597" width="15.83203125" style="142" customWidth="1"/>
    <col min="3598" max="3598" width="9.44140625" style="142" customWidth="1"/>
    <col min="3599" max="3599" width="14.44140625" style="142" customWidth="1"/>
    <col min="3600" max="3600" width="8.83203125" style="142" customWidth="1"/>
    <col min="3601" max="3601" width="4.5546875" style="142" customWidth="1"/>
    <col min="3602" max="3602" width="7.44140625" style="142" customWidth="1"/>
    <col min="3603" max="3603" width="6.83203125" style="142" customWidth="1"/>
    <col min="3604" max="3607" width="5.5546875" style="142" customWidth="1"/>
    <col min="3608" max="3845" width="8.71875" style="142"/>
    <col min="3846" max="3846" width="5" style="142" customWidth="1"/>
    <col min="3847" max="3847" width="30.44140625" style="142" bestFit="1" customWidth="1"/>
    <col min="3848" max="3848" width="8.5546875" style="142" customWidth="1"/>
    <col min="3849" max="3849" width="3.1640625" style="142" customWidth="1"/>
    <col min="3850" max="3850" width="8.5546875" style="142" bestFit="1" customWidth="1"/>
    <col min="3851" max="3851" width="11.1640625" style="142" customWidth="1"/>
    <col min="3852" max="3852" width="10.1640625" style="142" customWidth="1"/>
    <col min="3853" max="3853" width="15.83203125" style="142" customWidth="1"/>
    <col min="3854" max="3854" width="9.44140625" style="142" customWidth="1"/>
    <col min="3855" max="3855" width="14.44140625" style="142" customWidth="1"/>
    <col min="3856" max="3856" width="8.83203125" style="142" customWidth="1"/>
    <col min="3857" max="3857" width="4.5546875" style="142" customWidth="1"/>
    <col min="3858" max="3858" width="7.44140625" style="142" customWidth="1"/>
    <col min="3859" max="3859" width="6.83203125" style="142" customWidth="1"/>
    <col min="3860" max="3863" width="5.5546875" style="142" customWidth="1"/>
    <col min="3864" max="4101" width="8.71875" style="142"/>
    <col min="4102" max="4102" width="5" style="142" customWidth="1"/>
    <col min="4103" max="4103" width="30.44140625" style="142" bestFit="1" customWidth="1"/>
    <col min="4104" max="4104" width="8.5546875" style="142" customWidth="1"/>
    <col min="4105" max="4105" width="3.1640625" style="142" customWidth="1"/>
    <col min="4106" max="4106" width="8.5546875" style="142" bestFit="1" customWidth="1"/>
    <col min="4107" max="4107" width="11.1640625" style="142" customWidth="1"/>
    <col min="4108" max="4108" width="10.1640625" style="142" customWidth="1"/>
    <col min="4109" max="4109" width="15.83203125" style="142" customWidth="1"/>
    <col min="4110" max="4110" width="9.44140625" style="142" customWidth="1"/>
    <col min="4111" max="4111" width="14.44140625" style="142" customWidth="1"/>
    <col min="4112" max="4112" width="8.83203125" style="142" customWidth="1"/>
    <col min="4113" max="4113" width="4.5546875" style="142" customWidth="1"/>
    <col min="4114" max="4114" width="7.44140625" style="142" customWidth="1"/>
    <col min="4115" max="4115" width="6.83203125" style="142" customWidth="1"/>
    <col min="4116" max="4119" width="5.5546875" style="142" customWidth="1"/>
    <col min="4120" max="4357" width="8.71875" style="142"/>
    <col min="4358" max="4358" width="5" style="142" customWidth="1"/>
    <col min="4359" max="4359" width="30.44140625" style="142" bestFit="1" customWidth="1"/>
    <col min="4360" max="4360" width="8.5546875" style="142" customWidth="1"/>
    <col min="4361" max="4361" width="3.1640625" style="142" customWidth="1"/>
    <col min="4362" max="4362" width="8.5546875" style="142" bestFit="1" customWidth="1"/>
    <col min="4363" max="4363" width="11.1640625" style="142" customWidth="1"/>
    <col min="4364" max="4364" width="10.1640625" style="142" customWidth="1"/>
    <col min="4365" max="4365" width="15.83203125" style="142" customWidth="1"/>
    <col min="4366" max="4366" width="9.44140625" style="142" customWidth="1"/>
    <col min="4367" max="4367" width="14.44140625" style="142" customWidth="1"/>
    <col min="4368" max="4368" width="8.83203125" style="142" customWidth="1"/>
    <col min="4369" max="4369" width="4.5546875" style="142" customWidth="1"/>
    <col min="4370" max="4370" width="7.44140625" style="142" customWidth="1"/>
    <col min="4371" max="4371" width="6.83203125" style="142" customWidth="1"/>
    <col min="4372" max="4375" width="5.5546875" style="142" customWidth="1"/>
    <col min="4376" max="4613" width="8.71875" style="142"/>
    <col min="4614" max="4614" width="5" style="142" customWidth="1"/>
    <col min="4615" max="4615" width="30.44140625" style="142" bestFit="1" customWidth="1"/>
    <col min="4616" max="4616" width="8.5546875" style="142" customWidth="1"/>
    <col min="4617" max="4617" width="3.1640625" style="142" customWidth="1"/>
    <col min="4618" max="4618" width="8.5546875" style="142" bestFit="1" customWidth="1"/>
    <col min="4619" max="4619" width="11.1640625" style="142" customWidth="1"/>
    <col min="4620" max="4620" width="10.1640625" style="142" customWidth="1"/>
    <col min="4621" max="4621" width="15.83203125" style="142" customWidth="1"/>
    <col min="4622" max="4622" width="9.44140625" style="142" customWidth="1"/>
    <col min="4623" max="4623" width="14.44140625" style="142" customWidth="1"/>
    <col min="4624" max="4624" width="8.83203125" style="142" customWidth="1"/>
    <col min="4625" max="4625" width="4.5546875" style="142" customWidth="1"/>
    <col min="4626" max="4626" width="7.44140625" style="142" customWidth="1"/>
    <col min="4627" max="4627" width="6.83203125" style="142" customWidth="1"/>
    <col min="4628" max="4631" width="5.5546875" style="142" customWidth="1"/>
    <col min="4632" max="4869" width="8.71875" style="142"/>
    <col min="4870" max="4870" width="5" style="142" customWidth="1"/>
    <col min="4871" max="4871" width="30.44140625" style="142" bestFit="1" customWidth="1"/>
    <col min="4872" max="4872" width="8.5546875" style="142" customWidth="1"/>
    <col min="4873" max="4873" width="3.1640625" style="142" customWidth="1"/>
    <col min="4874" max="4874" width="8.5546875" style="142" bestFit="1" customWidth="1"/>
    <col min="4875" max="4875" width="11.1640625" style="142" customWidth="1"/>
    <col min="4876" max="4876" width="10.1640625" style="142" customWidth="1"/>
    <col min="4877" max="4877" width="15.83203125" style="142" customWidth="1"/>
    <col min="4878" max="4878" width="9.44140625" style="142" customWidth="1"/>
    <col min="4879" max="4879" width="14.44140625" style="142" customWidth="1"/>
    <col min="4880" max="4880" width="8.83203125" style="142" customWidth="1"/>
    <col min="4881" max="4881" width="4.5546875" style="142" customWidth="1"/>
    <col min="4882" max="4882" width="7.44140625" style="142" customWidth="1"/>
    <col min="4883" max="4883" width="6.83203125" style="142" customWidth="1"/>
    <col min="4884" max="4887" width="5.5546875" style="142" customWidth="1"/>
    <col min="4888" max="5125" width="8.71875" style="142"/>
    <col min="5126" max="5126" width="5" style="142" customWidth="1"/>
    <col min="5127" max="5127" width="30.44140625" style="142" bestFit="1" customWidth="1"/>
    <col min="5128" max="5128" width="8.5546875" style="142" customWidth="1"/>
    <col min="5129" max="5129" width="3.1640625" style="142" customWidth="1"/>
    <col min="5130" max="5130" width="8.5546875" style="142" bestFit="1" customWidth="1"/>
    <col min="5131" max="5131" width="11.1640625" style="142" customWidth="1"/>
    <col min="5132" max="5132" width="10.1640625" style="142" customWidth="1"/>
    <col min="5133" max="5133" width="15.83203125" style="142" customWidth="1"/>
    <col min="5134" max="5134" width="9.44140625" style="142" customWidth="1"/>
    <col min="5135" max="5135" width="14.44140625" style="142" customWidth="1"/>
    <col min="5136" max="5136" width="8.83203125" style="142" customWidth="1"/>
    <col min="5137" max="5137" width="4.5546875" style="142" customWidth="1"/>
    <col min="5138" max="5138" width="7.44140625" style="142" customWidth="1"/>
    <col min="5139" max="5139" width="6.83203125" style="142" customWidth="1"/>
    <col min="5140" max="5143" width="5.5546875" style="142" customWidth="1"/>
    <col min="5144" max="5381" width="8.71875" style="142"/>
    <col min="5382" max="5382" width="5" style="142" customWidth="1"/>
    <col min="5383" max="5383" width="30.44140625" style="142" bestFit="1" customWidth="1"/>
    <col min="5384" max="5384" width="8.5546875" style="142" customWidth="1"/>
    <col min="5385" max="5385" width="3.1640625" style="142" customWidth="1"/>
    <col min="5386" max="5386" width="8.5546875" style="142" bestFit="1" customWidth="1"/>
    <col min="5387" max="5387" width="11.1640625" style="142" customWidth="1"/>
    <col min="5388" max="5388" width="10.1640625" style="142" customWidth="1"/>
    <col min="5389" max="5389" width="15.83203125" style="142" customWidth="1"/>
    <col min="5390" max="5390" width="9.44140625" style="142" customWidth="1"/>
    <col min="5391" max="5391" width="14.44140625" style="142" customWidth="1"/>
    <col min="5392" max="5392" width="8.83203125" style="142" customWidth="1"/>
    <col min="5393" max="5393" width="4.5546875" style="142" customWidth="1"/>
    <col min="5394" max="5394" width="7.44140625" style="142" customWidth="1"/>
    <col min="5395" max="5395" width="6.83203125" style="142" customWidth="1"/>
    <col min="5396" max="5399" width="5.5546875" style="142" customWidth="1"/>
    <col min="5400" max="5637" width="8.71875" style="142"/>
    <col min="5638" max="5638" width="5" style="142" customWidth="1"/>
    <col min="5639" max="5639" width="30.44140625" style="142" bestFit="1" customWidth="1"/>
    <col min="5640" max="5640" width="8.5546875" style="142" customWidth="1"/>
    <col min="5641" max="5641" width="3.1640625" style="142" customWidth="1"/>
    <col min="5642" max="5642" width="8.5546875" style="142" bestFit="1" customWidth="1"/>
    <col min="5643" max="5643" width="11.1640625" style="142" customWidth="1"/>
    <col min="5644" max="5644" width="10.1640625" style="142" customWidth="1"/>
    <col min="5645" max="5645" width="15.83203125" style="142" customWidth="1"/>
    <col min="5646" max="5646" width="9.44140625" style="142" customWidth="1"/>
    <col min="5647" max="5647" width="14.44140625" style="142" customWidth="1"/>
    <col min="5648" max="5648" width="8.83203125" style="142" customWidth="1"/>
    <col min="5649" max="5649" width="4.5546875" style="142" customWidth="1"/>
    <col min="5650" max="5650" width="7.44140625" style="142" customWidth="1"/>
    <col min="5651" max="5651" width="6.83203125" style="142" customWidth="1"/>
    <col min="5652" max="5655" width="5.5546875" style="142" customWidth="1"/>
    <col min="5656" max="5893" width="8.71875" style="142"/>
    <col min="5894" max="5894" width="5" style="142" customWidth="1"/>
    <col min="5895" max="5895" width="30.44140625" style="142" bestFit="1" customWidth="1"/>
    <col min="5896" max="5896" width="8.5546875" style="142" customWidth="1"/>
    <col min="5897" max="5897" width="3.1640625" style="142" customWidth="1"/>
    <col min="5898" max="5898" width="8.5546875" style="142" bestFit="1" customWidth="1"/>
    <col min="5899" max="5899" width="11.1640625" style="142" customWidth="1"/>
    <col min="5900" max="5900" width="10.1640625" style="142" customWidth="1"/>
    <col min="5901" max="5901" width="15.83203125" style="142" customWidth="1"/>
    <col min="5902" max="5902" width="9.44140625" style="142" customWidth="1"/>
    <col min="5903" max="5903" width="14.44140625" style="142" customWidth="1"/>
    <col min="5904" max="5904" width="8.83203125" style="142" customWidth="1"/>
    <col min="5905" max="5905" width="4.5546875" style="142" customWidth="1"/>
    <col min="5906" max="5906" width="7.44140625" style="142" customWidth="1"/>
    <col min="5907" max="5907" width="6.83203125" style="142" customWidth="1"/>
    <col min="5908" max="5911" width="5.5546875" style="142" customWidth="1"/>
    <col min="5912" max="6149" width="8.71875" style="142"/>
    <col min="6150" max="6150" width="5" style="142" customWidth="1"/>
    <col min="6151" max="6151" width="30.44140625" style="142" bestFit="1" customWidth="1"/>
    <col min="6152" max="6152" width="8.5546875" style="142" customWidth="1"/>
    <col min="6153" max="6153" width="3.1640625" style="142" customWidth="1"/>
    <col min="6154" max="6154" width="8.5546875" style="142" bestFit="1" customWidth="1"/>
    <col min="6155" max="6155" width="11.1640625" style="142" customWidth="1"/>
    <col min="6156" max="6156" width="10.1640625" style="142" customWidth="1"/>
    <col min="6157" max="6157" width="15.83203125" style="142" customWidth="1"/>
    <col min="6158" max="6158" width="9.44140625" style="142" customWidth="1"/>
    <col min="6159" max="6159" width="14.44140625" style="142" customWidth="1"/>
    <col min="6160" max="6160" width="8.83203125" style="142" customWidth="1"/>
    <col min="6161" max="6161" width="4.5546875" style="142" customWidth="1"/>
    <col min="6162" max="6162" width="7.44140625" style="142" customWidth="1"/>
    <col min="6163" max="6163" width="6.83203125" style="142" customWidth="1"/>
    <col min="6164" max="6167" width="5.5546875" style="142" customWidth="1"/>
    <col min="6168" max="6405" width="8.71875" style="142"/>
    <col min="6406" max="6406" width="5" style="142" customWidth="1"/>
    <col min="6407" max="6407" width="30.44140625" style="142" bestFit="1" customWidth="1"/>
    <col min="6408" max="6408" width="8.5546875" style="142" customWidth="1"/>
    <col min="6409" max="6409" width="3.1640625" style="142" customWidth="1"/>
    <col min="6410" max="6410" width="8.5546875" style="142" bestFit="1" customWidth="1"/>
    <col min="6411" max="6411" width="11.1640625" style="142" customWidth="1"/>
    <col min="6412" max="6412" width="10.1640625" style="142" customWidth="1"/>
    <col min="6413" max="6413" width="15.83203125" style="142" customWidth="1"/>
    <col min="6414" max="6414" width="9.44140625" style="142" customWidth="1"/>
    <col min="6415" max="6415" width="14.44140625" style="142" customWidth="1"/>
    <col min="6416" max="6416" width="8.83203125" style="142" customWidth="1"/>
    <col min="6417" max="6417" width="4.5546875" style="142" customWidth="1"/>
    <col min="6418" max="6418" width="7.44140625" style="142" customWidth="1"/>
    <col min="6419" max="6419" width="6.83203125" style="142" customWidth="1"/>
    <col min="6420" max="6423" width="5.5546875" style="142" customWidth="1"/>
    <col min="6424" max="6661" width="8.71875" style="142"/>
    <col min="6662" max="6662" width="5" style="142" customWidth="1"/>
    <col min="6663" max="6663" width="30.44140625" style="142" bestFit="1" customWidth="1"/>
    <col min="6664" max="6664" width="8.5546875" style="142" customWidth="1"/>
    <col min="6665" max="6665" width="3.1640625" style="142" customWidth="1"/>
    <col min="6666" max="6666" width="8.5546875" style="142" bestFit="1" customWidth="1"/>
    <col min="6667" max="6667" width="11.1640625" style="142" customWidth="1"/>
    <col min="6668" max="6668" width="10.1640625" style="142" customWidth="1"/>
    <col min="6669" max="6669" width="15.83203125" style="142" customWidth="1"/>
    <col min="6670" max="6670" width="9.44140625" style="142" customWidth="1"/>
    <col min="6671" max="6671" width="14.44140625" style="142" customWidth="1"/>
    <col min="6672" max="6672" width="8.83203125" style="142" customWidth="1"/>
    <col min="6673" max="6673" width="4.5546875" style="142" customWidth="1"/>
    <col min="6674" max="6674" width="7.44140625" style="142" customWidth="1"/>
    <col min="6675" max="6675" width="6.83203125" style="142" customWidth="1"/>
    <col min="6676" max="6679" width="5.5546875" style="142" customWidth="1"/>
    <col min="6680" max="6917" width="8.71875" style="142"/>
    <col min="6918" max="6918" width="5" style="142" customWidth="1"/>
    <col min="6919" max="6919" width="30.44140625" style="142" bestFit="1" customWidth="1"/>
    <col min="6920" max="6920" width="8.5546875" style="142" customWidth="1"/>
    <col min="6921" max="6921" width="3.1640625" style="142" customWidth="1"/>
    <col min="6922" max="6922" width="8.5546875" style="142" bestFit="1" customWidth="1"/>
    <col min="6923" max="6923" width="11.1640625" style="142" customWidth="1"/>
    <col min="6924" max="6924" width="10.1640625" style="142" customWidth="1"/>
    <col min="6925" max="6925" width="15.83203125" style="142" customWidth="1"/>
    <col min="6926" max="6926" width="9.44140625" style="142" customWidth="1"/>
    <col min="6927" max="6927" width="14.44140625" style="142" customWidth="1"/>
    <col min="6928" max="6928" width="8.83203125" style="142" customWidth="1"/>
    <col min="6929" max="6929" width="4.5546875" style="142" customWidth="1"/>
    <col min="6930" max="6930" width="7.44140625" style="142" customWidth="1"/>
    <col min="6931" max="6931" width="6.83203125" style="142" customWidth="1"/>
    <col min="6932" max="6935" width="5.5546875" style="142" customWidth="1"/>
    <col min="6936" max="7173" width="8.71875" style="142"/>
    <col min="7174" max="7174" width="5" style="142" customWidth="1"/>
    <col min="7175" max="7175" width="30.44140625" style="142" bestFit="1" customWidth="1"/>
    <col min="7176" max="7176" width="8.5546875" style="142" customWidth="1"/>
    <col min="7177" max="7177" width="3.1640625" style="142" customWidth="1"/>
    <col min="7178" max="7178" width="8.5546875" style="142" bestFit="1" customWidth="1"/>
    <col min="7179" max="7179" width="11.1640625" style="142" customWidth="1"/>
    <col min="7180" max="7180" width="10.1640625" style="142" customWidth="1"/>
    <col min="7181" max="7181" width="15.83203125" style="142" customWidth="1"/>
    <col min="7182" max="7182" width="9.44140625" style="142" customWidth="1"/>
    <col min="7183" max="7183" width="14.44140625" style="142" customWidth="1"/>
    <col min="7184" max="7184" width="8.83203125" style="142" customWidth="1"/>
    <col min="7185" max="7185" width="4.5546875" style="142" customWidth="1"/>
    <col min="7186" max="7186" width="7.44140625" style="142" customWidth="1"/>
    <col min="7187" max="7187" width="6.83203125" style="142" customWidth="1"/>
    <col min="7188" max="7191" width="5.5546875" style="142" customWidth="1"/>
    <col min="7192" max="7429" width="8.71875" style="142"/>
    <col min="7430" max="7430" width="5" style="142" customWidth="1"/>
    <col min="7431" max="7431" width="30.44140625" style="142" bestFit="1" customWidth="1"/>
    <col min="7432" max="7432" width="8.5546875" style="142" customWidth="1"/>
    <col min="7433" max="7433" width="3.1640625" style="142" customWidth="1"/>
    <col min="7434" max="7434" width="8.5546875" style="142" bestFit="1" customWidth="1"/>
    <col min="7435" max="7435" width="11.1640625" style="142" customWidth="1"/>
    <col min="7436" max="7436" width="10.1640625" style="142" customWidth="1"/>
    <col min="7437" max="7437" width="15.83203125" style="142" customWidth="1"/>
    <col min="7438" max="7438" width="9.44140625" style="142" customWidth="1"/>
    <col min="7439" max="7439" width="14.44140625" style="142" customWidth="1"/>
    <col min="7440" max="7440" width="8.83203125" style="142" customWidth="1"/>
    <col min="7441" max="7441" width="4.5546875" style="142" customWidth="1"/>
    <col min="7442" max="7442" width="7.44140625" style="142" customWidth="1"/>
    <col min="7443" max="7443" width="6.83203125" style="142" customWidth="1"/>
    <col min="7444" max="7447" width="5.5546875" style="142" customWidth="1"/>
    <col min="7448" max="7685" width="8.71875" style="142"/>
    <col min="7686" max="7686" width="5" style="142" customWidth="1"/>
    <col min="7687" max="7687" width="30.44140625" style="142" bestFit="1" customWidth="1"/>
    <col min="7688" max="7688" width="8.5546875" style="142" customWidth="1"/>
    <col min="7689" max="7689" width="3.1640625" style="142" customWidth="1"/>
    <col min="7690" max="7690" width="8.5546875" style="142" bestFit="1" customWidth="1"/>
    <col min="7691" max="7691" width="11.1640625" style="142" customWidth="1"/>
    <col min="7692" max="7692" width="10.1640625" style="142" customWidth="1"/>
    <col min="7693" max="7693" width="15.83203125" style="142" customWidth="1"/>
    <col min="7694" max="7694" width="9.44140625" style="142" customWidth="1"/>
    <col min="7695" max="7695" width="14.44140625" style="142" customWidth="1"/>
    <col min="7696" max="7696" width="8.83203125" style="142" customWidth="1"/>
    <col min="7697" max="7697" width="4.5546875" style="142" customWidth="1"/>
    <col min="7698" max="7698" width="7.44140625" style="142" customWidth="1"/>
    <col min="7699" max="7699" width="6.83203125" style="142" customWidth="1"/>
    <col min="7700" max="7703" width="5.5546875" style="142" customWidth="1"/>
    <col min="7704" max="7941" width="8.71875" style="142"/>
    <col min="7942" max="7942" width="5" style="142" customWidth="1"/>
    <col min="7943" max="7943" width="30.44140625" style="142" bestFit="1" customWidth="1"/>
    <col min="7944" max="7944" width="8.5546875" style="142" customWidth="1"/>
    <col min="7945" max="7945" width="3.1640625" style="142" customWidth="1"/>
    <col min="7946" max="7946" width="8.5546875" style="142" bestFit="1" customWidth="1"/>
    <col min="7947" max="7947" width="11.1640625" style="142" customWidth="1"/>
    <col min="7948" max="7948" width="10.1640625" style="142" customWidth="1"/>
    <col min="7949" max="7949" width="15.83203125" style="142" customWidth="1"/>
    <col min="7950" max="7950" width="9.44140625" style="142" customWidth="1"/>
    <col min="7951" max="7951" width="14.44140625" style="142" customWidth="1"/>
    <col min="7952" max="7952" width="8.83203125" style="142" customWidth="1"/>
    <col min="7953" max="7953" width="4.5546875" style="142" customWidth="1"/>
    <col min="7954" max="7954" width="7.44140625" style="142" customWidth="1"/>
    <col min="7955" max="7955" width="6.83203125" style="142" customWidth="1"/>
    <col min="7956" max="7959" width="5.5546875" style="142" customWidth="1"/>
    <col min="7960" max="8197" width="8.71875" style="142"/>
    <col min="8198" max="8198" width="5" style="142" customWidth="1"/>
    <col min="8199" max="8199" width="30.44140625" style="142" bestFit="1" customWidth="1"/>
    <col min="8200" max="8200" width="8.5546875" style="142" customWidth="1"/>
    <col min="8201" max="8201" width="3.1640625" style="142" customWidth="1"/>
    <col min="8202" max="8202" width="8.5546875" style="142" bestFit="1" customWidth="1"/>
    <col min="8203" max="8203" width="11.1640625" style="142" customWidth="1"/>
    <col min="8204" max="8204" width="10.1640625" style="142" customWidth="1"/>
    <col min="8205" max="8205" width="15.83203125" style="142" customWidth="1"/>
    <col min="8206" max="8206" width="9.44140625" style="142" customWidth="1"/>
    <col min="8207" max="8207" width="14.44140625" style="142" customWidth="1"/>
    <col min="8208" max="8208" width="8.83203125" style="142" customWidth="1"/>
    <col min="8209" max="8209" width="4.5546875" style="142" customWidth="1"/>
    <col min="8210" max="8210" width="7.44140625" style="142" customWidth="1"/>
    <col min="8211" max="8211" width="6.83203125" style="142" customWidth="1"/>
    <col min="8212" max="8215" width="5.5546875" style="142" customWidth="1"/>
    <col min="8216" max="8453" width="8.71875" style="142"/>
    <col min="8454" max="8454" width="5" style="142" customWidth="1"/>
    <col min="8455" max="8455" width="30.44140625" style="142" bestFit="1" customWidth="1"/>
    <col min="8456" max="8456" width="8.5546875" style="142" customWidth="1"/>
    <col min="8457" max="8457" width="3.1640625" style="142" customWidth="1"/>
    <col min="8458" max="8458" width="8.5546875" style="142" bestFit="1" customWidth="1"/>
    <col min="8459" max="8459" width="11.1640625" style="142" customWidth="1"/>
    <col min="8460" max="8460" width="10.1640625" style="142" customWidth="1"/>
    <col min="8461" max="8461" width="15.83203125" style="142" customWidth="1"/>
    <col min="8462" max="8462" width="9.44140625" style="142" customWidth="1"/>
    <col min="8463" max="8463" width="14.44140625" style="142" customWidth="1"/>
    <col min="8464" max="8464" width="8.83203125" style="142" customWidth="1"/>
    <col min="8465" max="8465" width="4.5546875" style="142" customWidth="1"/>
    <col min="8466" max="8466" width="7.44140625" style="142" customWidth="1"/>
    <col min="8467" max="8467" width="6.83203125" style="142" customWidth="1"/>
    <col min="8468" max="8471" width="5.5546875" style="142" customWidth="1"/>
    <col min="8472" max="8709" width="8.71875" style="142"/>
    <col min="8710" max="8710" width="5" style="142" customWidth="1"/>
    <col min="8711" max="8711" width="30.44140625" style="142" bestFit="1" customWidth="1"/>
    <col min="8712" max="8712" width="8.5546875" style="142" customWidth="1"/>
    <col min="8713" max="8713" width="3.1640625" style="142" customWidth="1"/>
    <col min="8714" max="8714" width="8.5546875" style="142" bestFit="1" customWidth="1"/>
    <col min="8715" max="8715" width="11.1640625" style="142" customWidth="1"/>
    <col min="8716" max="8716" width="10.1640625" style="142" customWidth="1"/>
    <col min="8717" max="8717" width="15.83203125" style="142" customWidth="1"/>
    <col min="8718" max="8718" width="9.44140625" style="142" customWidth="1"/>
    <col min="8719" max="8719" width="14.44140625" style="142" customWidth="1"/>
    <col min="8720" max="8720" width="8.83203125" style="142" customWidth="1"/>
    <col min="8721" max="8721" width="4.5546875" style="142" customWidth="1"/>
    <col min="8722" max="8722" width="7.44140625" style="142" customWidth="1"/>
    <col min="8723" max="8723" width="6.83203125" style="142" customWidth="1"/>
    <col min="8724" max="8727" width="5.5546875" style="142" customWidth="1"/>
    <col min="8728" max="8965" width="8.71875" style="142"/>
    <col min="8966" max="8966" width="5" style="142" customWidth="1"/>
    <col min="8967" max="8967" width="30.44140625" style="142" bestFit="1" customWidth="1"/>
    <col min="8968" max="8968" width="8.5546875" style="142" customWidth="1"/>
    <col min="8969" max="8969" width="3.1640625" style="142" customWidth="1"/>
    <col min="8970" max="8970" width="8.5546875" style="142" bestFit="1" customWidth="1"/>
    <col min="8971" max="8971" width="11.1640625" style="142" customWidth="1"/>
    <col min="8972" max="8972" width="10.1640625" style="142" customWidth="1"/>
    <col min="8973" max="8973" width="15.83203125" style="142" customWidth="1"/>
    <col min="8974" max="8974" width="9.44140625" style="142" customWidth="1"/>
    <col min="8975" max="8975" width="14.44140625" style="142" customWidth="1"/>
    <col min="8976" max="8976" width="8.83203125" style="142" customWidth="1"/>
    <col min="8977" max="8977" width="4.5546875" style="142" customWidth="1"/>
    <col min="8978" max="8978" width="7.44140625" style="142" customWidth="1"/>
    <col min="8979" max="8979" width="6.83203125" style="142" customWidth="1"/>
    <col min="8980" max="8983" width="5.5546875" style="142" customWidth="1"/>
    <col min="8984" max="9221" width="8.71875" style="142"/>
    <col min="9222" max="9222" width="5" style="142" customWidth="1"/>
    <col min="9223" max="9223" width="30.44140625" style="142" bestFit="1" customWidth="1"/>
    <col min="9224" max="9224" width="8.5546875" style="142" customWidth="1"/>
    <col min="9225" max="9225" width="3.1640625" style="142" customWidth="1"/>
    <col min="9226" max="9226" width="8.5546875" style="142" bestFit="1" customWidth="1"/>
    <col min="9227" max="9227" width="11.1640625" style="142" customWidth="1"/>
    <col min="9228" max="9228" width="10.1640625" style="142" customWidth="1"/>
    <col min="9229" max="9229" width="15.83203125" style="142" customWidth="1"/>
    <col min="9230" max="9230" width="9.44140625" style="142" customWidth="1"/>
    <col min="9231" max="9231" width="14.44140625" style="142" customWidth="1"/>
    <col min="9232" max="9232" width="8.83203125" style="142" customWidth="1"/>
    <col min="9233" max="9233" width="4.5546875" style="142" customWidth="1"/>
    <col min="9234" max="9234" width="7.44140625" style="142" customWidth="1"/>
    <col min="9235" max="9235" width="6.83203125" style="142" customWidth="1"/>
    <col min="9236" max="9239" width="5.5546875" style="142" customWidth="1"/>
    <col min="9240" max="9477" width="8.71875" style="142"/>
    <col min="9478" max="9478" width="5" style="142" customWidth="1"/>
    <col min="9479" max="9479" width="30.44140625" style="142" bestFit="1" customWidth="1"/>
    <col min="9480" max="9480" width="8.5546875" style="142" customWidth="1"/>
    <col min="9481" max="9481" width="3.1640625" style="142" customWidth="1"/>
    <col min="9482" max="9482" width="8.5546875" style="142" bestFit="1" customWidth="1"/>
    <col min="9483" max="9483" width="11.1640625" style="142" customWidth="1"/>
    <col min="9484" max="9484" width="10.1640625" style="142" customWidth="1"/>
    <col min="9485" max="9485" width="15.83203125" style="142" customWidth="1"/>
    <col min="9486" max="9486" width="9.44140625" style="142" customWidth="1"/>
    <col min="9487" max="9487" width="14.44140625" style="142" customWidth="1"/>
    <col min="9488" max="9488" width="8.83203125" style="142" customWidth="1"/>
    <col min="9489" max="9489" width="4.5546875" style="142" customWidth="1"/>
    <col min="9490" max="9490" width="7.44140625" style="142" customWidth="1"/>
    <col min="9491" max="9491" width="6.83203125" style="142" customWidth="1"/>
    <col min="9492" max="9495" width="5.5546875" style="142" customWidth="1"/>
    <col min="9496" max="9733" width="8.71875" style="142"/>
    <col min="9734" max="9734" width="5" style="142" customWidth="1"/>
    <col min="9735" max="9735" width="30.44140625" style="142" bestFit="1" customWidth="1"/>
    <col min="9736" max="9736" width="8.5546875" style="142" customWidth="1"/>
    <col min="9737" max="9737" width="3.1640625" style="142" customWidth="1"/>
    <col min="9738" max="9738" width="8.5546875" style="142" bestFit="1" customWidth="1"/>
    <col min="9739" max="9739" width="11.1640625" style="142" customWidth="1"/>
    <col min="9740" max="9740" width="10.1640625" style="142" customWidth="1"/>
    <col min="9741" max="9741" width="15.83203125" style="142" customWidth="1"/>
    <col min="9742" max="9742" width="9.44140625" style="142" customWidth="1"/>
    <col min="9743" max="9743" width="14.44140625" style="142" customWidth="1"/>
    <col min="9744" max="9744" width="8.83203125" style="142" customWidth="1"/>
    <col min="9745" max="9745" width="4.5546875" style="142" customWidth="1"/>
    <col min="9746" max="9746" width="7.44140625" style="142" customWidth="1"/>
    <col min="9747" max="9747" width="6.83203125" style="142" customWidth="1"/>
    <col min="9748" max="9751" width="5.5546875" style="142" customWidth="1"/>
    <col min="9752" max="9989" width="8.71875" style="142"/>
    <col min="9990" max="9990" width="5" style="142" customWidth="1"/>
    <col min="9991" max="9991" width="30.44140625" style="142" bestFit="1" customWidth="1"/>
    <col min="9992" max="9992" width="8.5546875" style="142" customWidth="1"/>
    <col min="9993" max="9993" width="3.1640625" style="142" customWidth="1"/>
    <col min="9994" max="9994" width="8.5546875" style="142" bestFit="1" customWidth="1"/>
    <col min="9995" max="9995" width="11.1640625" style="142" customWidth="1"/>
    <col min="9996" max="9996" width="10.1640625" style="142" customWidth="1"/>
    <col min="9997" max="9997" width="15.83203125" style="142" customWidth="1"/>
    <col min="9998" max="9998" width="9.44140625" style="142" customWidth="1"/>
    <col min="9999" max="9999" width="14.44140625" style="142" customWidth="1"/>
    <col min="10000" max="10000" width="8.83203125" style="142" customWidth="1"/>
    <col min="10001" max="10001" width="4.5546875" style="142" customWidth="1"/>
    <col min="10002" max="10002" width="7.44140625" style="142" customWidth="1"/>
    <col min="10003" max="10003" width="6.83203125" style="142" customWidth="1"/>
    <col min="10004" max="10007" width="5.5546875" style="142" customWidth="1"/>
    <col min="10008" max="10245" width="8.71875" style="142"/>
    <col min="10246" max="10246" width="5" style="142" customWidth="1"/>
    <col min="10247" max="10247" width="30.44140625" style="142" bestFit="1" customWidth="1"/>
    <col min="10248" max="10248" width="8.5546875" style="142" customWidth="1"/>
    <col min="10249" max="10249" width="3.1640625" style="142" customWidth="1"/>
    <col min="10250" max="10250" width="8.5546875" style="142" bestFit="1" customWidth="1"/>
    <col min="10251" max="10251" width="11.1640625" style="142" customWidth="1"/>
    <col min="10252" max="10252" width="10.1640625" style="142" customWidth="1"/>
    <col min="10253" max="10253" width="15.83203125" style="142" customWidth="1"/>
    <col min="10254" max="10254" width="9.44140625" style="142" customWidth="1"/>
    <col min="10255" max="10255" width="14.44140625" style="142" customWidth="1"/>
    <col min="10256" max="10256" width="8.83203125" style="142" customWidth="1"/>
    <col min="10257" max="10257" width="4.5546875" style="142" customWidth="1"/>
    <col min="10258" max="10258" width="7.44140625" style="142" customWidth="1"/>
    <col min="10259" max="10259" width="6.83203125" style="142" customWidth="1"/>
    <col min="10260" max="10263" width="5.5546875" style="142" customWidth="1"/>
    <col min="10264" max="10501" width="8.71875" style="142"/>
    <col min="10502" max="10502" width="5" style="142" customWidth="1"/>
    <col min="10503" max="10503" width="30.44140625" style="142" bestFit="1" customWidth="1"/>
    <col min="10504" max="10504" width="8.5546875" style="142" customWidth="1"/>
    <col min="10505" max="10505" width="3.1640625" style="142" customWidth="1"/>
    <col min="10506" max="10506" width="8.5546875" style="142" bestFit="1" customWidth="1"/>
    <col min="10507" max="10507" width="11.1640625" style="142" customWidth="1"/>
    <col min="10508" max="10508" width="10.1640625" style="142" customWidth="1"/>
    <col min="10509" max="10509" width="15.83203125" style="142" customWidth="1"/>
    <col min="10510" max="10510" width="9.44140625" style="142" customWidth="1"/>
    <col min="10511" max="10511" width="14.44140625" style="142" customWidth="1"/>
    <col min="10512" max="10512" width="8.83203125" style="142" customWidth="1"/>
    <col min="10513" max="10513" width="4.5546875" style="142" customWidth="1"/>
    <col min="10514" max="10514" width="7.44140625" style="142" customWidth="1"/>
    <col min="10515" max="10515" width="6.83203125" style="142" customWidth="1"/>
    <col min="10516" max="10519" width="5.5546875" style="142" customWidth="1"/>
    <col min="10520" max="10757" width="8.71875" style="142"/>
    <col min="10758" max="10758" width="5" style="142" customWidth="1"/>
    <col min="10759" max="10759" width="30.44140625" style="142" bestFit="1" customWidth="1"/>
    <col min="10760" max="10760" width="8.5546875" style="142" customWidth="1"/>
    <col min="10761" max="10761" width="3.1640625" style="142" customWidth="1"/>
    <col min="10762" max="10762" width="8.5546875" style="142" bestFit="1" customWidth="1"/>
    <col min="10763" max="10763" width="11.1640625" style="142" customWidth="1"/>
    <col min="10764" max="10764" width="10.1640625" style="142" customWidth="1"/>
    <col min="10765" max="10765" width="15.83203125" style="142" customWidth="1"/>
    <col min="10766" max="10766" width="9.44140625" style="142" customWidth="1"/>
    <col min="10767" max="10767" width="14.44140625" style="142" customWidth="1"/>
    <col min="10768" max="10768" width="8.83203125" style="142" customWidth="1"/>
    <col min="10769" max="10769" width="4.5546875" style="142" customWidth="1"/>
    <col min="10770" max="10770" width="7.44140625" style="142" customWidth="1"/>
    <col min="10771" max="10771" width="6.83203125" style="142" customWidth="1"/>
    <col min="10772" max="10775" width="5.5546875" style="142" customWidth="1"/>
    <col min="10776" max="11013" width="8.71875" style="142"/>
    <col min="11014" max="11014" width="5" style="142" customWidth="1"/>
    <col min="11015" max="11015" width="30.44140625" style="142" bestFit="1" customWidth="1"/>
    <col min="11016" max="11016" width="8.5546875" style="142" customWidth="1"/>
    <col min="11017" max="11017" width="3.1640625" style="142" customWidth="1"/>
    <col min="11018" max="11018" width="8.5546875" style="142" bestFit="1" customWidth="1"/>
    <col min="11019" max="11019" width="11.1640625" style="142" customWidth="1"/>
    <col min="11020" max="11020" width="10.1640625" style="142" customWidth="1"/>
    <col min="11021" max="11021" width="15.83203125" style="142" customWidth="1"/>
    <col min="11022" max="11022" width="9.44140625" style="142" customWidth="1"/>
    <col min="11023" max="11023" width="14.44140625" style="142" customWidth="1"/>
    <col min="11024" max="11024" width="8.83203125" style="142" customWidth="1"/>
    <col min="11025" max="11025" width="4.5546875" style="142" customWidth="1"/>
    <col min="11026" max="11026" width="7.44140625" style="142" customWidth="1"/>
    <col min="11027" max="11027" width="6.83203125" style="142" customWidth="1"/>
    <col min="11028" max="11031" width="5.5546875" style="142" customWidth="1"/>
    <col min="11032" max="11269" width="8.71875" style="142"/>
    <col min="11270" max="11270" width="5" style="142" customWidth="1"/>
    <col min="11271" max="11271" width="30.44140625" style="142" bestFit="1" customWidth="1"/>
    <col min="11272" max="11272" width="8.5546875" style="142" customWidth="1"/>
    <col min="11273" max="11273" width="3.1640625" style="142" customWidth="1"/>
    <col min="11274" max="11274" width="8.5546875" style="142" bestFit="1" customWidth="1"/>
    <col min="11275" max="11275" width="11.1640625" style="142" customWidth="1"/>
    <col min="11276" max="11276" width="10.1640625" style="142" customWidth="1"/>
    <col min="11277" max="11277" width="15.83203125" style="142" customWidth="1"/>
    <col min="11278" max="11278" width="9.44140625" style="142" customWidth="1"/>
    <col min="11279" max="11279" width="14.44140625" style="142" customWidth="1"/>
    <col min="11280" max="11280" width="8.83203125" style="142" customWidth="1"/>
    <col min="11281" max="11281" width="4.5546875" style="142" customWidth="1"/>
    <col min="11282" max="11282" width="7.44140625" style="142" customWidth="1"/>
    <col min="11283" max="11283" width="6.83203125" style="142" customWidth="1"/>
    <col min="11284" max="11287" width="5.5546875" style="142" customWidth="1"/>
    <col min="11288" max="11525" width="8.71875" style="142"/>
    <col min="11526" max="11526" width="5" style="142" customWidth="1"/>
    <col min="11527" max="11527" width="30.44140625" style="142" bestFit="1" customWidth="1"/>
    <col min="11528" max="11528" width="8.5546875" style="142" customWidth="1"/>
    <col min="11529" max="11529" width="3.1640625" style="142" customWidth="1"/>
    <col min="11530" max="11530" width="8.5546875" style="142" bestFit="1" customWidth="1"/>
    <col min="11531" max="11531" width="11.1640625" style="142" customWidth="1"/>
    <col min="11532" max="11532" width="10.1640625" style="142" customWidth="1"/>
    <col min="11533" max="11533" width="15.83203125" style="142" customWidth="1"/>
    <col min="11534" max="11534" width="9.44140625" style="142" customWidth="1"/>
    <col min="11535" max="11535" width="14.44140625" style="142" customWidth="1"/>
    <col min="11536" max="11536" width="8.83203125" style="142" customWidth="1"/>
    <col min="11537" max="11537" width="4.5546875" style="142" customWidth="1"/>
    <col min="11538" max="11538" width="7.44140625" style="142" customWidth="1"/>
    <col min="11539" max="11539" width="6.83203125" style="142" customWidth="1"/>
    <col min="11540" max="11543" width="5.5546875" style="142" customWidth="1"/>
    <col min="11544" max="11781" width="8.71875" style="142"/>
    <col min="11782" max="11782" width="5" style="142" customWidth="1"/>
    <col min="11783" max="11783" width="30.44140625" style="142" bestFit="1" customWidth="1"/>
    <col min="11784" max="11784" width="8.5546875" style="142" customWidth="1"/>
    <col min="11785" max="11785" width="3.1640625" style="142" customWidth="1"/>
    <col min="11786" max="11786" width="8.5546875" style="142" bestFit="1" customWidth="1"/>
    <col min="11787" max="11787" width="11.1640625" style="142" customWidth="1"/>
    <col min="11788" max="11788" width="10.1640625" style="142" customWidth="1"/>
    <col min="11789" max="11789" width="15.83203125" style="142" customWidth="1"/>
    <col min="11790" max="11790" width="9.44140625" style="142" customWidth="1"/>
    <col min="11791" max="11791" width="14.44140625" style="142" customWidth="1"/>
    <col min="11792" max="11792" width="8.83203125" style="142" customWidth="1"/>
    <col min="11793" max="11793" width="4.5546875" style="142" customWidth="1"/>
    <col min="11794" max="11794" width="7.44140625" style="142" customWidth="1"/>
    <col min="11795" max="11795" width="6.83203125" style="142" customWidth="1"/>
    <col min="11796" max="11799" width="5.5546875" style="142" customWidth="1"/>
    <col min="11800" max="12037" width="8.71875" style="142"/>
    <col min="12038" max="12038" width="5" style="142" customWidth="1"/>
    <col min="12039" max="12039" width="30.44140625" style="142" bestFit="1" customWidth="1"/>
    <col min="12040" max="12040" width="8.5546875" style="142" customWidth="1"/>
    <col min="12041" max="12041" width="3.1640625" style="142" customWidth="1"/>
    <col min="12042" max="12042" width="8.5546875" style="142" bestFit="1" customWidth="1"/>
    <col min="12043" max="12043" width="11.1640625" style="142" customWidth="1"/>
    <col min="12044" max="12044" width="10.1640625" style="142" customWidth="1"/>
    <col min="12045" max="12045" width="15.83203125" style="142" customWidth="1"/>
    <col min="12046" max="12046" width="9.44140625" style="142" customWidth="1"/>
    <col min="12047" max="12047" width="14.44140625" style="142" customWidth="1"/>
    <col min="12048" max="12048" width="8.83203125" style="142" customWidth="1"/>
    <col min="12049" max="12049" width="4.5546875" style="142" customWidth="1"/>
    <col min="12050" max="12050" width="7.44140625" style="142" customWidth="1"/>
    <col min="12051" max="12051" width="6.83203125" style="142" customWidth="1"/>
    <col min="12052" max="12055" width="5.5546875" style="142" customWidth="1"/>
    <col min="12056" max="12293" width="8.71875" style="142"/>
    <col min="12294" max="12294" width="5" style="142" customWidth="1"/>
    <col min="12295" max="12295" width="30.44140625" style="142" bestFit="1" customWidth="1"/>
    <col min="12296" max="12296" width="8.5546875" style="142" customWidth="1"/>
    <col min="12297" max="12297" width="3.1640625" style="142" customWidth="1"/>
    <col min="12298" max="12298" width="8.5546875" style="142" bestFit="1" customWidth="1"/>
    <col min="12299" max="12299" width="11.1640625" style="142" customWidth="1"/>
    <col min="12300" max="12300" width="10.1640625" style="142" customWidth="1"/>
    <col min="12301" max="12301" width="15.83203125" style="142" customWidth="1"/>
    <col min="12302" max="12302" width="9.44140625" style="142" customWidth="1"/>
    <col min="12303" max="12303" width="14.44140625" style="142" customWidth="1"/>
    <col min="12304" max="12304" width="8.83203125" style="142" customWidth="1"/>
    <col min="12305" max="12305" width="4.5546875" style="142" customWidth="1"/>
    <col min="12306" max="12306" width="7.44140625" style="142" customWidth="1"/>
    <col min="12307" max="12307" width="6.83203125" style="142" customWidth="1"/>
    <col min="12308" max="12311" width="5.5546875" style="142" customWidth="1"/>
    <col min="12312" max="12549" width="8.71875" style="142"/>
    <col min="12550" max="12550" width="5" style="142" customWidth="1"/>
    <col min="12551" max="12551" width="30.44140625" style="142" bestFit="1" customWidth="1"/>
    <col min="12552" max="12552" width="8.5546875" style="142" customWidth="1"/>
    <col min="12553" max="12553" width="3.1640625" style="142" customWidth="1"/>
    <col min="12554" max="12554" width="8.5546875" style="142" bestFit="1" customWidth="1"/>
    <col min="12555" max="12555" width="11.1640625" style="142" customWidth="1"/>
    <col min="12556" max="12556" width="10.1640625" style="142" customWidth="1"/>
    <col min="12557" max="12557" width="15.83203125" style="142" customWidth="1"/>
    <col min="12558" max="12558" width="9.44140625" style="142" customWidth="1"/>
    <col min="12559" max="12559" width="14.44140625" style="142" customWidth="1"/>
    <col min="12560" max="12560" width="8.83203125" style="142" customWidth="1"/>
    <col min="12561" max="12561" width="4.5546875" style="142" customWidth="1"/>
    <col min="12562" max="12562" width="7.44140625" style="142" customWidth="1"/>
    <col min="12563" max="12563" width="6.83203125" style="142" customWidth="1"/>
    <col min="12564" max="12567" width="5.5546875" style="142" customWidth="1"/>
    <col min="12568" max="12805" width="8.71875" style="142"/>
    <col min="12806" max="12806" width="5" style="142" customWidth="1"/>
    <col min="12807" max="12807" width="30.44140625" style="142" bestFit="1" customWidth="1"/>
    <col min="12808" max="12808" width="8.5546875" style="142" customWidth="1"/>
    <col min="12809" max="12809" width="3.1640625" style="142" customWidth="1"/>
    <col min="12810" max="12810" width="8.5546875" style="142" bestFit="1" customWidth="1"/>
    <col min="12811" max="12811" width="11.1640625" style="142" customWidth="1"/>
    <col min="12812" max="12812" width="10.1640625" style="142" customWidth="1"/>
    <col min="12813" max="12813" width="15.83203125" style="142" customWidth="1"/>
    <col min="12814" max="12814" width="9.44140625" style="142" customWidth="1"/>
    <col min="12815" max="12815" width="14.44140625" style="142" customWidth="1"/>
    <col min="12816" max="12816" width="8.83203125" style="142" customWidth="1"/>
    <col min="12817" max="12817" width="4.5546875" style="142" customWidth="1"/>
    <col min="12818" max="12818" width="7.44140625" style="142" customWidth="1"/>
    <col min="12819" max="12819" width="6.83203125" style="142" customWidth="1"/>
    <col min="12820" max="12823" width="5.5546875" style="142" customWidth="1"/>
    <col min="12824" max="13061" width="8.71875" style="142"/>
    <col min="13062" max="13062" width="5" style="142" customWidth="1"/>
    <col min="13063" max="13063" width="30.44140625" style="142" bestFit="1" customWidth="1"/>
    <col min="13064" max="13064" width="8.5546875" style="142" customWidth="1"/>
    <col min="13065" max="13065" width="3.1640625" style="142" customWidth="1"/>
    <col min="13066" max="13066" width="8.5546875" style="142" bestFit="1" customWidth="1"/>
    <col min="13067" max="13067" width="11.1640625" style="142" customWidth="1"/>
    <col min="13068" max="13068" width="10.1640625" style="142" customWidth="1"/>
    <col min="13069" max="13069" width="15.83203125" style="142" customWidth="1"/>
    <col min="13070" max="13070" width="9.44140625" style="142" customWidth="1"/>
    <col min="13071" max="13071" width="14.44140625" style="142" customWidth="1"/>
    <col min="13072" max="13072" width="8.83203125" style="142" customWidth="1"/>
    <col min="13073" max="13073" width="4.5546875" style="142" customWidth="1"/>
    <col min="13074" max="13074" width="7.44140625" style="142" customWidth="1"/>
    <col min="13075" max="13075" width="6.83203125" style="142" customWidth="1"/>
    <col min="13076" max="13079" width="5.5546875" style="142" customWidth="1"/>
    <col min="13080" max="13317" width="8.71875" style="142"/>
    <col min="13318" max="13318" width="5" style="142" customWidth="1"/>
    <col min="13319" max="13319" width="30.44140625" style="142" bestFit="1" customWidth="1"/>
    <col min="13320" max="13320" width="8.5546875" style="142" customWidth="1"/>
    <col min="13321" max="13321" width="3.1640625" style="142" customWidth="1"/>
    <col min="13322" max="13322" width="8.5546875" style="142" bestFit="1" customWidth="1"/>
    <col min="13323" max="13323" width="11.1640625" style="142" customWidth="1"/>
    <col min="13324" max="13324" width="10.1640625" style="142" customWidth="1"/>
    <col min="13325" max="13325" width="15.83203125" style="142" customWidth="1"/>
    <col min="13326" max="13326" width="9.44140625" style="142" customWidth="1"/>
    <col min="13327" max="13327" width="14.44140625" style="142" customWidth="1"/>
    <col min="13328" max="13328" width="8.83203125" style="142" customWidth="1"/>
    <col min="13329" max="13329" width="4.5546875" style="142" customWidth="1"/>
    <col min="13330" max="13330" width="7.44140625" style="142" customWidth="1"/>
    <col min="13331" max="13331" width="6.83203125" style="142" customWidth="1"/>
    <col min="13332" max="13335" width="5.5546875" style="142" customWidth="1"/>
    <col min="13336" max="13573" width="8.71875" style="142"/>
    <col min="13574" max="13574" width="5" style="142" customWidth="1"/>
    <col min="13575" max="13575" width="30.44140625" style="142" bestFit="1" customWidth="1"/>
    <col min="13576" max="13576" width="8.5546875" style="142" customWidth="1"/>
    <col min="13577" max="13577" width="3.1640625" style="142" customWidth="1"/>
    <col min="13578" max="13578" width="8.5546875" style="142" bestFit="1" customWidth="1"/>
    <col min="13579" max="13579" width="11.1640625" style="142" customWidth="1"/>
    <col min="13580" max="13580" width="10.1640625" style="142" customWidth="1"/>
    <col min="13581" max="13581" width="15.83203125" style="142" customWidth="1"/>
    <col min="13582" max="13582" width="9.44140625" style="142" customWidth="1"/>
    <col min="13583" max="13583" width="14.44140625" style="142" customWidth="1"/>
    <col min="13584" max="13584" width="8.83203125" style="142" customWidth="1"/>
    <col min="13585" max="13585" width="4.5546875" style="142" customWidth="1"/>
    <col min="13586" max="13586" width="7.44140625" style="142" customWidth="1"/>
    <col min="13587" max="13587" width="6.83203125" style="142" customWidth="1"/>
    <col min="13588" max="13591" width="5.5546875" style="142" customWidth="1"/>
    <col min="13592" max="13829" width="8.71875" style="142"/>
    <col min="13830" max="13830" width="5" style="142" customWidth="1"/>
    <col min="13831" max="13831" width="30.44140625" style="142" bestFit="1" customWidth="1"/>
    <col min="13832" max="13832" width="8.5546875" style="142" customWidth="1"/>
    <col min="13833" max="13833" width="3.1640625" style="142" customWidth="1"/>
    <col min="13834" max="13834" width="8.5546875" style="142" bestFit="1" customWidth="1"/>
    <col min="13835" max="13835" width="11.1640625" style="142" customWidth="1"/>
    <col min="13836" max="13836" width="10.1640625" style="142" customWidth="1"/>
    <col min="13837" max="13837" width="15.83203125" style="142" customWidth="1"/>
    <col min="13838" max="13838" width="9.44140625" style="142" customWidth="1"/>
    <col min="13839" max="13839" width="14.44140625" style="142" customWidth="1"/>
    <col min="13840" max="13840" width="8.83203125" style="142" customWidth="1"/>
    <col min="13841" max="13841" width="4.5546875" style="142" customWidth="1"/>
    <col min="13842" max="13842" width="7.44140625" style="142" customWidth="1"/>
    <col min="13843" max="13843" width="6.83203125" style="142" customWidth="1"/>
    <col min="13844" max="13847" width="5.5546875" style="142" customWidth="1"/>
    <col min="13848" max="14085" width="8.71875" style="142"/>
    <col min="14086" max="14086" width="5" style="142" customWidth="1"/>
    <col min="14087" max="14087" width="30.44140625" style="142" bestFit="1" customWidth="1"/>
    <col min="14088" max="14088" width="8.5546875" style="142" customWidth="1"/>
    <col min="14089" max="14089" width="3.1640625" style="142" customWidth="1"/>
    <col min="14090" max="14090" width="8.5546875" style="142" bestFit="1" customWidth="1"/>
    <col min="14091" max="14091" width="11.1640625" style="142" customWidth="1"/>
    <col min="14092" max="14092" width="10.1640625" style="142" customWidth="1"/>
    <col min="14093" max="14093" width="15.83203125" style="142" customWidth="1"/>
    <col min="14094" max="14094" width="9.44140625" style="142" customWidth="1"/>
    <col min="14095" max="14095" width="14.44140625" style="142" customWidth="1"/>
    <col min="14096" max="14096" width="8.83203125" style="142" customWidth="1"/>
    <col min="14097" max="14097" width="4.5546875" style="142" customWidth="1"/>
    <col min="14098" max="14098" width="7.44140625" style="142" customWidth="1"/>
    <col min="14099" max="14099" width="6.83203125" style="142" customWidth="1"/>
    <col min="14100" max="14103" width="5.5546875" style="142" customWidth="1"/>
    <col min="14104" max="14341" width="8.71875" style="142"/>
    <col min="14342" max="14342" width="5" style="142" customWidth="1"/>
    <col min="14343" max="14343" width="30.44140625" style="142" bestFit="1" customWidth="1"/>
    <col min="14344" max="14344" width="8.5546875" style="142" customWidth="1"/>
    <col min="14345" max="14345" width="3.1640625" style="142" customWidth="1"/>
    <col min="14346" max="14346" width="8.5546875" style="142" bestFit="1" customWidth="1"/>
    <col min="14347" max="14347" width="11.1640625" style="142" customWidth="1"/>
    <col min="14348" max="14348" width="10.1640625" style="142" customWidth="1"/>
    <col min="14349" max="14349" width="15.83203125" style="142" customWidth="1"/>
    <col min="14350" max="14350" width="9.44140625" style="142" customWidth="1"/>
    <col min="14351" max="14351" width="14.44140625" style="142" customWidth="1"/>
    <col min="14352" max="14352" width="8.83203125" style="142" customWidth="1"/>
    <col min="14353" max="14353" width="4.5546875" style="142" customWidth="1"/>
    <col min="14354" max="14354" width="7.44140625" style="142" customWidth="1"/>
    <col min="14355" max="14355" width="6.83203125" style="142" customWidth="1"/>
    <col min="14356" max="14359" width="5.5546875" style="142" customWidth="1"/>
    <col min="14360" max="14597" width="8.71875" style="142"/>
    <col min="14598" max="14598" width="5" style="142" customWidth="1"/>
    <col min="14599" max="14599" width="30.44140625" style="142" bestFit="1" customWidth="1"/>
    <col min="14600" max="14600" width="8.5546875" style="142" customWidth="1"/>
    <col min="14601" max="14601" width="3.1640625" style="142" customWidth="1"/>
    <col min="14602" max="14602" width="8.5546875" style="142" bestFit="1" customWidth="1"/>
    <col min="14603" max="14603" width="11.1640625" style="142" customWidth="1"/>
    <col min="14604" max="14604" width="10.1640625" style="142" customWidth="1"/>
    <col min="14605" max="14605" width="15.83203125" style="142" customWidth="1"/>
    <col min="14606" max="14606" width="9.44140625" style="142" customWidth="1"/>
    <col min="14607" max="14607" width="14.44140625" style="142" customWidth="1"/>
    <col min="14608" max="14608" width="8.83203125" style="142" customWidth="1"/>
    <col min="14609" max="14609" width="4.5546875" style="142" customWidth="1"/>
    <col min="14610" max="14610" width="7.44140625" style="142" customWidth="1"/>
    <col min="14611" max="14611" width="6.83203125" style="142" customWidth="1"/>
    <col min="14612" max="14615" width="5.5546875" style="142" customWidth="1"/>
    <col min="14616" max="14853" width="8.71875" style="142"/>
    <col min="14854" max="14854" width="5" style="142" customWidth="1"/>
    <col min="14855" max="14855" width="30.44140625" style="142" bestFit="1" customWidth="1"/>
    <col min="14856" max="14856" width="8.5546875" style="142" customWidth="1"/>
    <col min="14857" max="14857" width="3.1640625" style="142" customWidth="1"/>
    <col min="14858" max="14858" width="8.5546875" style="142" bestFit="1" customWidth="1"/>
    <col min="14859" max="14859" width="11.1640625" style="142" customWidth="1"/>
    <col min="14860" max="14860" width="10.1640625" style="142" customWidth="1"/>
    <col min="14861" max="14861" width="15.83203125" style="142" customWidth="1"/>
    <col min="14862" max="14862" width="9.44140625" style="142" customWidth="1"/>
    <col min="14863" max="14863" width="14.44140625" style="142" customWidth="1"/>
    <col min="14864" max="14864" width="8.83203125" style="142" customWidth="1"/>
    <col min="14865" max="14865" width="4.5546875" style="142" customWidth="1"/>
    <col min="14866" max="14866" width="7.44140625" style="142" customWidth="1"/>
    <col min="14867" max="14867" width="6.83203125" style="142" customWidth="1"/>
    <col min="14868" max="14871" width="5.5546875" style="142" customWidth="1"/>
    <col min="14872" max="15109" width="8.71875" style="142"/>
    <col min="15110" max="15110" width="5" style="142" customWidth="1"/>
    <col min="15111" max="15111" width="30.44140625" style="142" bestFit="1" customWidth="1"/>
    <col min="15112" max="15112" width="8.5546875" style="142" customWidth="1"/>
    <col min="15113" max="15113" width="3.1640625" style="142" customWidth="1"/>
    <col min="15114" max="15114" width="8.5546875" style="142" bestFit="1" customWidth="1"/>
    <col min="15115" max="15115" width="11.1640625" style="142" customWidth="1"/>
    <col min="15116" max="15116" width="10.1640625" style="142" customWidth="1"/>
    <col min="15117" max="15117" width="15.83203125" style="142" customWidth="1"/>
    <col min="15118" max="15118" width="9.44140625" style="142" customWidth="1"/>
    <col min="15119" max="15119" width="14.44140625" style="142" customWidth="1"/>
    <col min="15120" max="15120" width="8.83203125" style="142" customWidth="1"/>
    <col min="15121" max="15121" width="4.5546875" style="142" customWidth="1"/>
    <col min="15122" max="15122" width="7.44140625" style="142" customWidth="1"/>
    <col min="15123" max="15123" width="6.83203125" style="142" customWidth="1"/>
    <col min="15124" max="15127" width="5.5546875" style="142" customWidth="1"/>
    <col min="15128" max="15365" width="8.71875" style="142"/>
    <col min="15366" max="15366" width="5" style="142" customWidth="1"/>
    <col min="15367" max="15367" width="30.44140625" style="142" bestFit="1" customWidth="1"/>
    <col min="15368" max="15368" width="8.5546875" style="142" customWidth="1"/>
    <col min="15369" max="15369" width="3.1640625" style="142" customWidth="1"/>
    <col min="15370" max="15370" width="8.5546875" style="142" bestFit="1" customWidth="1"/>
    <col min="15371" max="15371" width="11.1640625" style="142" customWidth="1"/>
    <col min="15372" max="15372" width="10.1640625" style="142" customWidth="1"/>
    <col min="15373" max="15373" width="15.83203125" style="142" customWidth="1"/>
    <col min="15374" max="15374" width="9.44140625" style="142" customWidth="1"/>
    <col min="15375" max="15375" width="14.44140625" style="142" customWidth="1"/>
    <col min="15376" max="15376" width="8.83203125" style="142" customWidth="1"/>
    <col min="15377" max="15377" width="4.5546875" style="142" customWidth="1"/>
    <col min="15378" max="15378" width="7.44140625" style="142" customWidth="1"/>
    <col min="15379" max="15379" width="6.83203125" style="142" customWidth="1"/>
    <col min="15380" max="15383" width="5.5546875" style="142" customWidth="1"/>
    <col min="15384" max="15621" width="8.71875" style="142"/>
    <col min="15622" max="15622" width="5" style="142" customWidth="1"/>
    <col min="15623" max="15623" width="30.44140625" style="142" bestFit="1" customWidth="1"/>
    <col min="15624" max="15624" width="8.5546875" style="142" customWidth="1"/>
    <col min="15625" max="15625" width="3.1640625" style="142" customWidth="1"/>
    <col min="15626" max="15626" width="8.5546875" style="142" bestFit="1" customWidth="1"/>
    <col min="15627" max="15627" width="11.1640625" style="142" customWidth="1"/>
    <col min="15628" max="15628" width="10.1640625" style="142" customWidth="1"/>
    <col min="15629" max="15629" width="15.83203125" style="142" customWidth="1"/>
    <col min="15630" max="15630" width="9.44140625" style="142" customWidth="1"/>
    <col min="15631" max="15631" width="14.44140625" style="142" customWidth="1"/>
    <col min="15632" max="15632" width="8.83203125" style="142" customWidth="1"/>
    <col min="15633" max="15633" width="4.5546875" style="142" customWidth="1"/>
    <col min="15634" max="15634" width="7.44140625" style="142" customWidth="1"/>
    <col min="15635" max="15635" width="6.83203125" style="142" customWidth="1"/>
    <col min="15636" max="15639" width="5.5546875" style="142" customWidth="1"/>
    <col min="15640" max="15877" width="8.71875" style="142"/>
    <col min="15878" max="15878" width="5" style="142" customWidth="1"/>
    <col min="15879" max="15879" width="30.44140625" style="142" bestFit="1" customWidth="1"/>
    <col min="15880" max="15880" width="8.5546875" style="142" customWidth="1"/>
    <col min="15881" max="15881" width="3.1640625" style="142" customWidth="1"/>
    <col min="15882" max="15882" width="8.5546875" style="142" bestFit="1" customWidth="1"/>
    <col min="15883" max="15883" width="11.1640625" style="142" customWidth="1"/>
    <col min="15884" max="15884" width="10.1640625" style="142" customWidth="1"/>
    <col min="15885" max="15885" width="15.83203125" style="142" customWidth="1"/>
    <col min="15886" max="15886" width="9.44140625" style="142" customWidth="1"/>
    <col min="15887" max="15887" width="14.44140625" style="142" customWidth="1"/>
    <col min="15888" max="15888" width="8.83203125" style="142" customWidth="1"/>
    <col min="15889" max="15889" width="4.5546875" style="142" customWidth="1"/>
    <col min="15890" max="15890" width="7.44140625" style="142" customWidth="1"/>
    <col min="15891" max="15891" width="6.83203125" style="142" customWidth="1"/>
    <col min="15892" max="15895" width="5.5546875" style="142" customWidth="1"/>
    <col min="15896" max="16133" width="8.71875" style="142"/>
    <col min="16134" max="16134" width="5" style="142" customWidth="1"/>
    <col min="16135" max="16135" width="30.44140625" style="142" bestFit="1" customWidth="1"/>
    <col min="16136" max="16136" width="8.5546875" style="142" customWidth="1"/>
    <col min="16137" max="16137" width="3.1640625" style="142" customWidth="1"/>
    <col min="16138" max="16138" width="8.5546875" style="142" bestFit="1" customWidth="1"/>
    <col min="16139" max="16139" width="11.1640625" style="142" customWidth="1"/>
    <col min="16140" max="16140" width="10.1640625" style="142" customWidth="1"/>
    <col min="16141" max="16141" width="15.83203125" style="142" customWidth="1"/>
    <col min="16142" max="16142" width="9.44140625" style="142" customWidth="1"/>
    <col min="16143" max="16143" width="14.44140625" style="142" customWidth="1"/>
    <col min="16144" max="16144" width="8.83203125" style="142" customWidth="1"/>
    <col min="16145" max="16145" width="4.5546875" style="142" customWidth="1"/>
    <col min="16146" max="16146" width="7.44140625" style="142" customWidth="1"/>
    <col min="16147" max="16147" width="6.83203125" style="142" customWidth="1"/>
    <col min="16148" max="16151" width="5.5546875" style="142" customWidth="1"/>
    <col min="16152" max="16384" width="8.71875" style="142"/>
  </cols>
  <sheetData>
    <row r="1" spans="1:24" ht="30" customHeight="1" thickBot="1" x14ac:dyDescent="0.45">
      <c r="A1" s="430" t="s">
        <v>630</v>
      </c>
      <c r="B1" s="430"/>
      <c r="C1" s="430"/>
      <c r="D1" s="430"/>
      <c r="E1" s="430"/>
      <c r="F1" s="430"/>
      <c r="G1" s="430"/>
      <c r="H1" s="430"/>
      <c r="I1" s="430"/>
      <c r="J1" s="430"/>
      <c r="K1" s="430"/>
      <c r="L1" s="430"/>
      <c r="M1" s="430"/>
      <c r="N1" s="430"/>
      <c r="O1" s="430"/>
      <c r="P1" s="430"/>
      <c r="Q1" s="430"/>
    </row>
    <row r="2" spans="1:24" ht="15.75" customHeight="1" thickBot="1" x14ac:dyDescent="0.45">
      <c r="A2" s="431" t="s">
        <v>105</v>
      </c>
      <c r="B2" s="432"/>
      <c r="C2" s="433"/>
      <c r="D2" s="431" t="s">
        <v>64</v>
      </c>
      <c r="E2" s="432"/>
      <c r="F2" s="432"/>
      <c r="G2" s="432"/>
      <c r="H2" s="432"/>
      <c r="I2" s="432"/>
      <c r="J2" s="432"/>
      <c r="K2" s="432"/>
      <c r="L2" s="432"/>
      <c r="M2" s="432"/>
      <c r="N2" s="432"/>
      <c r="O2" s="432"/>
      <c r="P2" s="432"/>
      <c r="Q2" s="433"/>
      <c r="R2" s="117"/>
      <c r="S2" s="117"/>
    </row>
    <row r="3" spans="1:24" ht="15.75" customHeight="1" thickBot="1" x14ac:dyDescent="0.45">
      <c r="A3" s="249"/>
      <c r="B3" s="244"/>
      <c r="C3" s="250" t="s">
        <v>65</v>
      </c>
      <c r="D3" s="449" t="s">
        <v>66</v>
      </c>
      <c r="E3" s="449"/>
      <c r="F3" s="449"/>
      <c r="G3" s="449"/>
      <c r="H3" s="449"/>
      <c r="I3" s="431" t="s">
        <v>113</v>
      </c>
      <c r="J3" s="432"/>
      <c r="K3" s="432"/>
      <c r="L3" s="433"/>
      <c r="M3" s="431" t="s">
        <v>113</v>
      </c>
      <c r="N3" s="432"/>
      <c r="O3" s="432"/>
      <c r="P3" s="433"/>
      <c r="Q3" s="438" t="s">
        <v>156</v>
      </c>
      <c r="R3" s="117"/>
      <c r="S3" s="117"/>
    </row>
    <row r="4" spans="1:24" ht="13.5" customHeight="1" x14ac:dyDescent="0.4">
      <c r="A4" s="251"/>
      <c r="B4" s="226"/>
      <c r="C4" s="252" t="s">
        <v>67</v>
      </c>
      <c r="D4" s="436" t="s">
        <v>153</v>
      </c>
      <c r="E4" s="436"/>
      <c r="F4" s="298" t="s">
        <v>68</v>
      </c>
      <c r="G4" s="298" t="s">
        <v>69</v>
      </c>
      <c r="H4" s="298" t="s">
        <v>154</v>
      </c>
      <c r="I4" s="437" t="s">
        <v>153</v>
      </c>
      <c r="J4" s="436"/>
      <c r="K4" s="298" t="s">
        <v>68</v>
      </c>
      <c r="L4" s="253" t="s">
        <v>154</v>
      </c>
      <c r="M4" s="437" t="s">
        <v>153</v>
      </c>
      <c r="N4" s="436"/>
      <c r="O4" s="298" t="s">
        <v>68</v>
      </c>
      <c r="P4" s="253" t="s">
        <v>154</v>
      </c>
      <c r="Q4" s="439"/>
      <c r="R4" s="227"/>
      <c r="T4" s="228"/>
      <c r="U4" s="229"/>
      <c r="V4" s="228"/>
      <c r="W4" s="228"/>
    </row>
    <row r="5" spans="1:24" ht="13" customHeight="1" x14ac:dyDescent="0.4">
      <c r="A5" s="270" t="s">
        <v>70</v>
      </c>
      <c r="B5" s="219" t="s">
        <v>71</v>
      </c>
      <c r="C5" s="271" t="s">
        <v>72</v>
      </c>
      <c r="D5" s="220" t="s">
        <v>73</v>
      </c>
      <c r="E5" s="243" t="s">
        <v>74</v>
      </c>
      <c r="F5" s="243" t="s">
        <v>75</v>
      </c>
      <c r="G5" s="221" t="s">
        <v>155</v>
      </c>
      <c r="H5" s="221" t="s">
        <v>155</v>
      </c>
      <c r="I5" s="272" t="s">
        <v>73</v>
      </c>
      <c r="J5" s="243" t="s">
        <v>74</v>
      </c>
      <c r="K5" s="243" t="s">
        <v>75</v>
      </c>
      <c r="L5" s="273" t="s">
        <v>155</v>
      </c>
      <c r="M5" s="272" t="s">
        <v>73</v>
      </c>
      <c r="N5" s="243" t="s">
        <v>74</v>
      </c>
      <c r="O5" s="243" t="s">
        <v>75</v>
      </c>
      <c r="P5" s="273" t="s">
        <v>155</v>
      </c>
      <c r="Q5" s="440"/>
      <c r="R5" s="232"/>
      <c r="S5" s="232"/>
      <c r="T5" s="233"/>
      <c r="U5" s="117"/>
      <c r="W5" s="233"/>
    </row>
    <row r="6" spans="1:24" x14ac:dyDescent="0.4">
      <c r="A6" s="260" t="s">
        <v>573</v>
      </c>
      <c r="B6" s="234" t="s">
        <v>574</v>
      </c>
      <c r="C6" s="261">
        <v>60.5</v>
      </c>
      <c r="D6" s="240">
        <v>50.7</v>
      </c>
      <c r="E6" s="240">
        <v>48.2</v>
      </c>
      <c r="F6" s="240" t="s">
        <v>250</v>
      </c>
      <c r="G6" s="240" t="s">
        <v>250</v>
      </c>
      <c r="H6" s="240" t="s">
        <v>623</v>
      </c>
      <c r="I6" s="266">
        <v>54.3</v>
      </c>
      <c r="J6" s="240">
        <v>50.8</v>
      </c>
      <c r="K6" s="240" t="s">
        <v>250</v>
      </c>
      <c r="L6" s="267" t="s">
        <v>621</v>
      </c>
      <c r="M6" s="266">
        <v>45.6</v>
      </c>
      <c r="N6" s="240">
        <v>44.6</v>
      </c>
      <c r="O6" s="240" t="s">
        <v>250</v>
      </c>
      <c r="P6" s="267" t="s">
        <v>623</v>
      </c>
      <c r="Q6" s="263" t="s">
        <v>90</v>
      </c>
      <c r="R6" s="236"/>
      <c r="S6" s="237"/>
      <c r="T6" s="238"/>
      <c r="U6" s="233"/>
      <c r="V6" s="233"/>
      <c r="W6" s="238"/>
      <c r="X6" s="238"/>
    </row>
    <row r="7" spans="1:24" x14ac:dyDescent="0.4">
      <c r="A7" s="264" t="s">
        <v>579</v>
      </c>
      <c r="B7" s="239" t="s">
        <v>580</v>
      </c>
      <c r="C7" s="265">
        <v>56.7</v>
      </c>
      <c r="D7" s="240">
        <v>45.4</v>
      </c>
      <c r="E7" s="240">
        <v>38.1</v>
      </c>
      <c r="F7" s="240" t="s">
        <v>624</v>
      </c>
      <c r="G7" s="240" t="s">
        <v>250</v>
      </c>
      <c r="H7" s="240" t="s">
        <v>623</v>
      </c>
      <c r="I7" s="266">
        <v>49.8</v>
      </c>
      <c r="J7" s="240">
        <v>47.6</v>
      </c>
      <c r="K7" s="240" t="s">
        <v>624</v>
      </c>
      <c r="L7" s="267" t="s">
        <v>621</v>
      </c>
      <c r="M7" s="266">
        <v>45.2</v>
      </c>
      <c r="N7" s="240">
        <v>43.4</v>
      </c>
      <c r="O7" s="240" t="s">
        <v>621</v>
      </c>
      <c r="P7" s="267" t="s">
        <v>623</v>
      </c>
      <c r="Q7" s="263" t="s">
        <v>91</v>
      </c>
      <c r="R7" s="236"/>
      <c r="S7" s="237"/>
      <c r="T7" s="238"/>
      <c r="U7" s="233"/>
      <c r="V7" s="233"/>
      <c r="W7" s="238"/>
      <c r="X7" s="238"/>
    </row>
    <row r="8" spans="1:24" x14ac:dyDescent="0.4">
      <c r="A8" s="260" t="s">
        <v>571</v>
      </c>
      <c r="B8" s="234" t="s">
        <v>572</v>
      </c>
      <c r="C8" s="261">
        <v>60.6</v>
      </c>
      <c r="D8" s="235">
        <v>53.6</v>
      </c>
      <c r="E8" s="235">
        <v>48.6</v>
      </c>
      <c r="F8" s="235" t="s">
        <v>250</v>
      </c>
      <c r="G8" s="235" t="s">
        <v>250</v>
      </c>
      <c r="H8" s="235" t="s">
        <v>621</v>
      </c>
      <c r="I8" s="262">
        <v>53.3</v>
      </c>
      <c r="J8" s="235">
        <v>52.3</v>
      </c>
      <c r="K8" s="235" t="s">
        <v>250</v>
      </c>
      <c r="L8" s="263" t="s">
        <v>621</v>
      </c>
      <c r="M8" s="262">
        <v>45.5</v>
      </c>
      <c r="N8" s="235">
        <v>45.5</v>
      </c>
      <c r="O8" s="235" t="s">
        <v>250</v>
      </c>
      <c r="P8" s="263" t="s">
        <v>621</v>
      </c>
      <c r="Q8" s="267" t="s">
        <v>70</v>
      </c>
      <c r="R8" s="236"/>
      <c r="S8" s="237"/>
      <c r="T8" s="238"/>
      <c r="U8" s="233"/>
      <c r="V8" s="233"/>
      <c r="W8" s="238"/>
      <c r="X8" s="238"/>
    </row>
    <row r="9" spans="1:24" x14ac:dyDescent="0.4">
      <c r="A9" s="260" t="s">
        <v>576</v>
      </c>
      <c r="B9" s="234" t="s">
        <v>161</v>
      </c>
      <c r="C9" s="261">
        <v>57.4</v>
      </c>
      <c r="D9" s="235">
        <v>47.1</v>
      </c>
      <c r="E9" s="235">
        <v>42.6</v>
      </c>
      <c r="F9" s="235" t="s">
        <v>624</v>
      </c>
      <c r="G9" s="235" t="s">
        <v>250</v>
      </c>
      <c r="H9" s="235" t="s">
        <v>623</v>
      </c>
      <c r="I9" s="262">
        <v>51.3</v>
      </c>
      <c r="J9" s="235">
        <v>48.8</v>
      </c>
      <c r="K9" s="235" t="s">
        <v>624</v>
      </c>
      <c r="L9" s="263" t="s">
        <v>621</v>
      </c>
      <c r="M9" s="262">
        <v>46.6</v>
      </c>
      <c r="N9" s="235">
        <v>44.8</v>
      </c>
      <c r="O9" s="235" t="s">
        <v>621</v>
      </c>
      <c r="P9" s="263" t="s">
        <v>621</v>
      </c>
      <c r="Q9" s="263" t="s">
        <v>70</v>
      </c>
      <c r="R9" s="236"/>
      <c r="S9" s="237"/>
      <c r="T9" s="238"/>
      <c r="U9" s="233"/>
      <c r="V9" s="233"/>
      <c r="W9" s="238"/>
      <c r="X9" s="238"/>
    </row>
    <row r="10" spans="1:24" x14ac:dyDescent="0.4">
      <c r="A10" s="264" t="s">
        <v>408</v>
      </c>
      <c r="B10" s="239" t="s">
        <v>162</v>
      </c>
      <c r="C10" s="265">
        <v>65.400000000000006</v>
      </c>
      <c r="D10" s="235">
        <v>57.4</v>
      </c>
      <c r="E10" s="235">
        <v>51.6</v>
      </c>
      <c r="F10" s="235" t="s">
        <v>250</v>
      </c>
      <c r="G10" s="235" t="s">
        <v>250</v>
      </c>
      <c r="H10" s="235" t="s">
        <v>623</v>
      </c>
      <c r="I10" s="262">
        <v>63.4</v>
      </c>
      <c r="J10" s="235">
        <v>57.9</v>
      </c>
      <c r="K10" s="235" t="s">
        <v>250</v>
      </c>
      <c r="L10" s="263" t="s">
        <v>623</v>
      </c>
      <c r="M10" s="262">
        <v>49.3</v>
      </c>
      <c r="N10" s="235">
        <v>48.3</v>
      </c>
      <c r="O10" s="235" t="s">
        <v>250</v>
      </c>
      <c r="P10" s="263" t="s">
        <v>623</v>
      </c>
      <c r="Q10" s="263" t="s">
        <v>70</v>
      </c>
      <c r="R10" s="236"/>
      <c r="S10" s="237"/>
      <c r="T10" s="238"/>
      <c r="U10" s="233"/>
      <c r="V10" s="233"/>
      <c r="W10" s="238"/>
      <c r="X10" s="238"/>
    </row>
    <row r="11" spans="1:24" x14ac:dyDescent="0.4">
      <c r="A11" s="260" t="s">
        <v>585</v>
      </c>
      <c r="B11" s="234" t="s">
        <v>586</v>
      </c>
      <c r="C11" s="261">
        <v>55.2</v>
      </c>
      <c r="D11" s="240">
        <v>51.8</v>
      </c>
      <c r="E11" s="240">
        <v>47.6</v>
      </c>
      <c r="F11" s="240" t="s">
        <v>624</v>
      </c>
      <c r="G11" s="240" t="s">
        <v>250</v>
      </c>
      <c r="H11" s="240" t="s">
        <v>623</v>
      </c>
      <c r="I11" s="266">
        <v>54.5</v>
      </c>
      <c r="J11" s="240">
        <v>51.7</v>
      </c>
      <c r="K11" s="240" t="s">
        <v>624</v>
      </c>
      <c r="L11" s="267" t="s">
        <v>623</v>
      </c>
      <c r="M11" s="266">
        <v>47.5</v>
      </c>
      <c r="N11" s="240">
        <v>45</v>
      </c>
      <c r="O11" s="240" t="s">
        <v>621</v>
      </c>
      <c r="P11" s="267" t="s">
        <v>623</v>
      </c>
      <c r="Q11" s="263" t="s">
        <v>70</v>
      </c>
      <c r="R11" s="236"/>
      <c r="S11" s="237"/>
      <c r="T11" s="238"/>
      <c r="U11" s="233"/>
      <c r="V11" s="233"/>
      <c r="W11" s="238"/>
      <c r="X11" s="238"/>
    </row>
    <row r="12" spans="1:24" x14ac:dyDescent="0.4">
      <c r="A12" s="264" t="s">
        <v>573</v>
      </c>
      <c r="B12" s="239" t="s">
        <v>575</v>
      </c>
      <c r="C12" s="265">
        <v>59.8</v>
      </c>
      <c r="D12" s="240">
        <v>55.9</v>
      </c>
      <c r="E12" s="240">
        <v>45.7</v>
      </c>
      <c r="F12" s="240" t="s">
        <v>621</v>
      </c>
      <c r="G12" s="240" t="s">
        <v>250</v>
      </c>
      <c r="H12" s="240" t="s">
        <v>623</v>
      </c>
      <c r="I12" s="266">
        <v>61.4</v>
      </c>
      <c r="J12" s="240">
        <v>53.4</v>
      </c>
      <c r="K12" s="240" t="s">
        <v>621</v>
      </c>
      <c r="L12" s="267" t="s">
        <v>621</v>
      </c>
      <c r="M12" s="266">
        <v>46.5</v>
      </c>
      <c r="N12" s="240">
        <v>44.4</v>
      </c>
      <c r="O12" s="240" t="s">
        <v>621</v>
      </c>
      <c r="P12" s="267" t="s">
        <v>623</v>
      </c>
      <c r="Q12" s="267" t="s">
        <v>70</v>
      </c>
      <c r="R12" s="236"/>
      <c r="S12" s="237"/>
      <c r="T12" s="238"/>
      <c r="U12" s="233"/>
      <c r="V12" s="233"/>
      <c r="W12" s="238"/>
      <c r="X12" s="238"/>
    </row>
    <row r="13" spans="1:24" x14ac:dyDescent="0.4">
      <c r="A13" s="264" t="s">
        <v>579</v>
      </c>
      <c r="B13" s="239" t="s">
        <v>249</v>
      </c>
      <c r="C13" s="265">
        <v>56.7</v>
      </c>
      <c r="D13" s="235">
        <v>46.4</v>
      </c>
      <c r="E13" s="235">
        <v>39.5</v>
      </c>
      <c r="F13" s="235" t="s">
        <v>250</v>
      </c>
      <c r="G13" s="235" t="s">
        <v>250</v>
      </c>
      <c r="H13" s="235" t="s">
        <v>623</v>
      </c>
      <c r="I13" s="262">
        <v>59.8</v>
      </c>
      <c r="J13" s="235">
        <v>56.3</v>
      </c>
      <c r="K13" s="235" t="s">
        <v>250</v>
      </c>
      <c r="L13" s="263" t="s">
        <v>621</v>
      </c>
      <c r="M13" s="262">
        <v>50.6</v>
      </c>
      <c r="N13" s="235">
        <v>48.4</v>
      </c>
      <c r="O13" s="235" t="s">
        <v>250</v>
      </c>
      <c r="P13" s="263" t="s">
        <v>623</v>
      </c>
      <c r="Q13" s="267" t="s">
        <v>8</v>
      </c>
      <c r="R13" s="236"/>
      <c r="S13" s="237"/>
      <c r="T13" s="238"/>
      <c r="U13" s="233"/>
      <c r="V13" s="233"/>
      <c r="W13" s="238"/>
      <c r="X13" s="238"/>
    </row>
    <row r="14" spans="1:24" x14ac:dyDescent="0.4">
      <c r="A14" s="260" t="s">
        <v>569</v>
      </c>
      <c r="B14" s="234" t="s">
        <v>353</v>
      </c>
      <c r="C14" s="261">
        <v>62.3</v>
      </c>
      <c r="D14" s="235">
        <v>49</v>
      </c>
      <c r="E14" s="235">
        <v>47.8</v>
      </c>
      <c r="F14" s="235" t="s">
        <v>624</v>
      </c>
      <c r="G14" s="235" t="s">
        <v>250</v>
      </c>
      <c r="H14" s="235" t="s">
        <v>623</v>
      </c>
      <c r="I14" s="262">
        <v>58</v>
      </c>
      <c r="J14" s="235">
        <v>55.2</v>
      </c>
      <c r="K14" s="235" t="s">
        <v>624</v>
      </c>
      <c r="L14" s="263" t="s">
        <v>623</v>
      </c>
      <c r="M14" s="262">
        <v>49.9</v>
      </c>
      <c r="N14" s="235">
        <v>49.1</v>
      </c>
      <c r="O14" s="235" t="s">
        <v>624</v>
      </c>
      <c r="P14" s="263" t="s">
        <v>623</v>
      </c>
      <c r="Q14" s="267" t="s">
        <v>8</v>
      </c>
      <c r="R14" s="236"/>
      <c r="S14" s="237"/>
      <c r="T14" s="238"/>
      <c r="U14" s="233"/>
      <c r="V14" s="233"/>
      <c r="W14" s="238"/>
      <c r="X14" s="238"/>
    </row>
    <row r="15" spans="1:24" x14ac:dyDescent="0.4">
      <c r="A15" s="264" t="s">
        <v>571</v>
      </c>
      <c r="B15" s="239" t="s">
        <v>356</v>
      </c>
      <c r="C15" s="265">
        <v>61</v>
      </c>
      <c r="D15" s="240">
        <v>47.4</v>
      </c>
      <c r="E15" s="240">
        <v>42.4</v>
      </c>
      <c r="F15" s="240" t="s">
        <v>624</v>
      </c>
      <c r="G15" s="240" t="s">
        <v>250</v>
      </c>
      <c r="H15" s="240" t="s">
        <v>623</v>
      </c>
      <c r="I15" s="266">
        <v>47.2</v>
      </c>
      <c r="J15" s="240">
        <v>47.5</v>
      </c>
      <c r="K15" s="240" t="s">
        <v>624</v>
      </c>
      <c r="L15" s="267" t="s">
        <v>623</v>
      </c>
      <c r="M15" s="266" t="s">
        <v>189</v>
      </c>
      <c r="N15" s="240" t="s">
        <v>189</v>
      </c>
      <c r="O15" s="240" t="s">
        <v>189</v>
      </c>
      <c r="P15" s="267" t="s">
        <v>189</v>
      </c>
      <c r="Q15" s="263" t="s">
        <v>91</v>
      </c>
      <c r="R15" s="236"/>
      <c r="S15" s="237"/>
      <c r="T15" s="238"/>
      <c r="U15" s="233"/>
      <c r="V15" s="233"/>
      <c r="W15" s="238"/>
      <c r="X15" s="238"/>
    </row>
    <row r="16" spans="1:24" x14ac:dyDescent="0.4">
      <c r="A16" s="264" t="s">
        <v>581</v>
      </c>
      <c r="B16" s="239" t="s">
        <v>582</v>
      </c>
      <c r="C16" s="265">
        <v>56</v>
      </c>
      <c r="D16" s="235">
        <v>47.6</v>
      </c>
      <c r="E16" s="235">
        <v>43.5</v>
      </c>
      <c r="F16" s="235" t="s">
        <v>623</v>
      </c>
      <c r="G16" s="235" t="s">
        <v>250</v>
      </c>
      <c r="H16" s="235" t="s">
        <v>623</v>
      </c>
      <c r="I16" s="262">
        <v>54.9</v>
      </c>
      <c r="J16" s="235">
        <v>50</v>
      </c>
      <c r="K16" s="235" t="s">
        <v>621</v>
      </c>
      <c r="L16" s="263" t="s">
        <v>623</v>
      </c>
      <c r="M16" s="262">
        <v>44.9</v>
      </c>
      <c r="N16" s="235">
        <v>44.1</v>
      </c>
      <c r="O16" s="235" t="s">
        <v>623</v>
      </c>
      <c r="P16" s="263" t="s">
        <v>623</v>
      </c>
      <c r="Q16" s="263" t="s">
        <v>70</v>
      </c>
      <c r="R16" s="236"/>
      <c r="S16" s="237"/>
      <c r="T16" s="238"/>
      <c r="U16" s="233"/>
      <c r="V16" s="233"/>
      <c r="W16" s="238"/>
      <c r="X16" s="238"/>
    </row>
    <row r="17" spans="1:24" x14ac:dyDescent="0.4">
      <c r="A17" s="264" t="s">
        <v>404</v>
      </c>
      <c r="B17" s="239" t="s">
        <v>360</v>
      </c>
      <c r="C17" s="265">
        <v>66.8</v>
      </c>
      <c r="D17" s="235">
        <v>55.7</v>
      </c>
      <c r="E17" s="235">
        <v>48.7</v>
      </c>
      <c r="F17" s="235" t="s">
        <v>250</v>
      </c>
      <c r="G17" s="235" t="s">
        <v>250</v>
      </c>
      <c r="H17" s="235" t="s">
        <v>621</v>
      </c>
      <c r="I17" s="262">
        <v>57.9</v>
      </c>
      <c r="J17" s="235">
        <v>56.1</v>
      </c>
      <c r="K17" s="235" t="s">
        <v>250</v>
      </c>
      <c r="L17" s="263" t="s">
        <v>621</v>
      </c>
      <c r="M17" s="262">
        <v>51.3</v>
      </c>
      <c r="N17" s="235">
        <v>47.9</v>
      </c>
      <c r="O17" s="235" t="s">
        <v>250</v>
      </c>
      <c r="P17" s="263" t="s">
        <v>623</v>
      </c>
      <c r="Q17" s="267" t="s">
        <v>91</v>
      </c>
      <c r="R17" s="236"/>
      <c r="S17" s="237"/>
      <c r="T17" s="238"/>
      <c r="U17" s="233"/>
      <c r="V17" s="233"/>
      <c r="W17" s="238"/>
      <c r="X17" s="238"/>
    </row>
    <row r="18" spans="1:24" x14ac:dyDescent="0.4">
      <c r="A18" s="260" t="s">
        <v>562</v>
      </c>
      <c r="B18" s="234" t="s">
        <v>169</v>
      </c>
      <c r="C18" s="261">
        <v>63.1</v>
      </c>
      <c r="D18" s="240">
        <v>51.8</v>
      </c>
      <c r="E18" s="240">
        <v>47.4</v>
      </c>
      <c r="F18" s="240" t="s">
        <v>624</v>
      </c>
      <c r="G18" s="240" t="s">
        <v>250</v>
      </c>
      <c r="H18" s="240" t="s">
        <v>623</v>
      </c>
      <c r="I18" s="266">
        <v>45.3</v>
      </c>
      <c r="J18" s="240">
        <v>46</v>
      </c>
      <c r="K18" s="240" t="s">
        <v>624</v>
      </c>
      <c r="L18" s="267" t="s">
        <v>623</v>
      </c>
      <c r="M18" s="266" t="s">
        <v>189</v>
      </c>
      <c r="N18" s="240" t="s">
        <v>189</v>
      </c>
      <c r="O18" s="240" t="s">
        <v>189</v>
      </c>
      <c r="P18" s="267" t="s">
        <v>189</v>
      </c>
      <c r="Q18" s="263" t="s">
        <v>91</v>
      </c>
      <c r="R18" s="236"/>
      <c r="S18" s="237"/>
      <c r="T18" s="238"/>
      <c r="U18" s="233"/>
      <c r="V18" s="233"/>
      <c r="W18" s="238"/>
      <c r="X18" s="238"/>
    </row>
    <row r="19" spans="1:24" x14ac:dyDescent="0.4">
      <c r="A19" s="260" t="s">
        <v>576</v>
      </c>
      <c r="B19" s="234" t="s">
        <v>577</v>
      </c>
      <c r="C19" s="261">
        <v>56.7</v>
      </c>
      <c r="D19" s="240">
        <v>50</v>
      </c>
      <c r="E19" s="240">
        <v>44.1</v>
      </c>
      <c r="F19" s="240" t="s">
        <v>624</v>
      </c>
      <c r="G19" s="240" t="s">
        <v>250</v>
      </c>
      <c r="H19" s="240" t="s">
        <v>623</v>
      </c>
      <c r="I19" s="266">
        <v>54.8</v>
      </c>
      <c r="J19" s="240">
        <v>46.7</v>
      </c>
      <c r="K19" s="240" t="s">
        <v>621</v>
      </c>
      <c r="L19" s="267" t="s">
        <v>623</v>
      </c>
      <c r="M19" s="266">
        <v>43.7</v>
      </c>
      <c r="N19" s="240">
        <v>41.8</v>
      </c>
      <c r="O19" s="240" t="s">
        <v>621</v>
      </c>
      <c r="P19" s="267" t="s">
        <v>621</v>
      </c>
      <c r="Q19" s="267" t="s">
        <v>70</v>
      </c>
      <c r="R19" s="236"/>
      <c r="S19" s="237"/>
      <c r="T19" s="238"/>
      <c r="U19" s="233"/>
      <c r="V19" s="233"/>
      <c r="W19" s="238"/>
      <c r="X19" s="238"/>
    </row>
    <row r="20" spans="1:24" x14ac:dyDescent="0.4">
      <c r="A20" s="264" t="s">
        <v>584</v>
      </c>
      <c r="B20" s="239" t="s">
        <v>212</v>
      </c>
      <c r="C20" s="265">
        <v>55.5</v>
      </c>
      <c r="D20" s="240">
        <v>55.4</v>
      </c>
      <c r="E20" s="240">
        <v>52.8</v>
      </c>
      <c r="F20" s="240" t="s">
        <v>250</v>
      </c>
      <c r="G20" s="240" t="s">
        <v>624</v>
      </c>
      <c r="H20" s="240" t="s">
        <v>621</v>
      </c>
      <c r="I20" s="266">
        <v>53.2</v>
      </c>
      <c r="J20" s="240">
        <v>56.4</v>
      </c>
      <c r="K20" s="240" t="s">
        <v>250</v>
      </c>
      <c r="L20" s="267" t="s">
        <v>621</v>
      </c>
      <c r="M20" s="266">
        <v>43.3</v>
      </c>
      <c r="N20" s="240">
        <v>44</v>
      </c>
      <c r="O20" s="240" t="s">
        <v>621</v>
      </c>
      <c r="P20" s="267" t="s">
        <v>623</v>
      </c>
      <c r="Q20" s="263" t="s">
        <v>90</v>
      </c>
      <c r="R20" s="236"/>
      <c r="S20" s="237"/>
      <c r="T20" s="238"/>
      <c r="U20" s="233"/>
      <c r="V20" s="233"/>
      <c r="W20" s="238"/>
      <c r="X20" s="238"/>
    </row>
    <row r="21" spans="1:24" x14ac:dyDescent="0.4">
      <c r="A21" s="264" t="s">
        <v>570</v>
      </c>
      <c r="B21" s="239" t="s">
        <v>366</v>
      </c>
      <c r="C21" s="265">
        <v>61.6</v>
      </c>
      <c r="D21" s="240">
        <v>49.7</v>
      </c>
      <c r="E21" s="240">
        <v>44.8</v>
      </c>
      <c r="F21" s="240" t="s">
        <v>624</v>
      </c>
      <c r="G21" s="240" t="s">
        <v>250</v>
      </c>
      <c r="H21" s="240" t="s">
        <v>623</v>
      </c>
      <c r="I21" s="266">
        <v>49.8</v>
      </c>
      <c r="J21" s="240">
        <v>47.3</v>
      </c>
      <c r="K21" s="240" t="s">
        <v>624</v>
      </c>
      <c r="L21" s="267" t="s">
        <v>623</v>
      </c>
      <c r="M21" s="266">
        <v>48.6</v>
      </c>
      <c r="N21" s="240">
        <v>47</v>
      </c>
      <c r="O21" s="240" t="s">
        <v>250</v>
      </c>
      <c r="P21" s="267" t="s">
        <v>623</v>
      </c>
      <c r="Q21" s="267" t="s">
        <v>70</v>
      </c>
      <c r="R21" s="236"/>
      <c r="S21" s="237"/>
      <c r="T21" s="238"/>
      <c r="U21" s="233"/>
      <c r="V21" s="233"/>
      <c r="W21" s="238"/>
      <c r="X21" s="238"/>
    </row>
    <row r="22" spans="1:24" x14ac:dyDescent="0.4">
      <c r="A22" s="260" t="s">
        <v>559</v>
      </c>
      <c r="B22" s="234" t="s">
        <v>217</v>
      </c>
      <c r="C22" s="261">
        <v>63.3</v>
      </c>
      <c r="D22" s="235" t="s">
        <v>189</v>
      </c>
      <c r="E22" s="235" t="s">
        <v>189</v>
      </c>
      <c r="F22" s="235" t="s">
        <v>250</v>
      </c>
      <c r="G22" s="235" t="s">
        <v>250</v>
      </c>
      <c r="H22" s="235" t="s">
        <v>621</v>
      </c>
      <c r="I22" s="266">
        <v>49.9</v>
      </c>
      <c r="J22" s="240">
        <v>50.5</v>
      </c>
      <c r="K22" s="240" t="s">
        <v>250</v>
      </c>
      <c r="L22" s="267" t="s">
        <v>623</v>
      </c>
      <c r="M22" s="262" t="s">
        <v>189</v>
      </c>
      <c r="N22" s="235" t="s">
        <v>189</v>
      </c>
      <c r="O22" s="235" t="s">
        <v>189</v>
      </c>
      <c r="P22" s="263" t="s">
        <v>189</v>
      </c>
      <c r="Q22" s="267" t="s">
        <v>70</v>
      </c>
      <c r="R22" s="236"/>
      <c r="S22" s="237"/>
      <c r="T22" s="238"/>
      <c r="U22" s="233"/>
      <c r="V22" s="233"/>
      <c r="W22" s="238"/>
      <c r="X22" s="238"/>
    </row>
    <row r="23" spans="1:24" s="118" customFormat="1" ht="11.95" customHeight="1" thickBot="1" x14ac:dyDescent="0.6">
      <c r="A23" s="268"/>
      <c r="B23" s="274" t="s">
        <v>10</v>
      </c>
      <c r="C23" s="339">
        <f>AVERAGE(C6:C22)</f>
        <v>59.917647058823533</v>
      </c>
      <c r="D23" s="275">
        <f>AVERAGE(D6:D22)</f>
        <v>50.931249999999999</v>
      </c>
      <c r="E23" s="275">
        <f>AVERAGE(E6:E22)</f>
        <v>45.837499999999991</v>
      </c>
      <c r="F23" s="275"/>
      <c r="G23" s="275"/>
      <c r="H23" s="339"/>
      <c r="I23" s="275">
        <f>AVERAGE(I6:I22)</f>
        <v>54.047058823529404</v>
      </c>
      <c r="J23" s="275">
        <f>AVERAGE(J6:J22)</f>
        <v>51.441176470588232</v>
      </c>
      <c r="K23" s="275"/>
      <c r="L23" s="339"/>
      <c r="M23" s="275">
        <f>AVERAGE(M6:M22)</f>
        <v>47.035714285714285</v>
      </c>
      <c r="N23" s="275">
        <f>AVERAGE(N6:N22)</f>
        <v>45.592857142857142</v>
      </c>
      <c r="O23" s="275"/>
      <c r="P23" s="339"/>
      <c r="Q23" s="339"/>
      <c r="R23" s="383"/>
      <c r="S23" s="383"/>
      <c r="T23" s="384"/>
      <c r="U23" s="383"/>
    </row>
    <row r="24" spans="1:24" s="118" customFormat="1" ht="11.95" customHeight="1" x14ac:dyDescent="0.4">
      <c r="A24" s="242"/>
      <c r="B24" s="242"/>
      <c r="C24" s="223"/>
      <c r="D24" s="224"/>
      <c r="E24" s="224"/>
      <c r="F24" s="224"/>
      <c r="G24" s="224"/>
      <c r="H24" s="224"/>
      <c r="I24" s="224"/>
      <c r="J24" s="224"/>
      <c r="K24" s="224"/>
      <c r="L24" s="224"/>
      <c r="M24" s="224"/>
      <c r="N24" s="224"/>
      <c r="O24" s="224"/>
      <c r="P24" s="224"/>
      <c r="Q24" s="224"/>
    </row>
    <row r="25" spans="1:24" s="118" customFormat="1" ht="11.95" customHeight="1" x14ac:dyDescent="0.35">
      <c r="B25" s="225"/>
      <c r="D25" s="95"/>
    </row>
    <row r="26" spans="1:24" ht="11.95" customHeight="1" x14ac:dyDescent="0.4">
      <c r="A26" s="118"/>
      <c r="B26" s="225"/>
      <c r="C26" s="118"/>
      <c r="D26" s="95"/>
      <c r="E26" s="118"/>
      <c r="F26" s="118"/>
      <c r="G26" s="118"/>
      <c r="H26" s="118"/>
      <c r="I26" s="118"/>
      <c r="J26" s="118"/>
      <c r="K26" s="118"/>
      <c r="L26" s="118"/>
      <c r="M26" s="118"/>
      <c r="N26" s="118"/>
      <c r="O26" s="118"/>
      <c r="P26" s="118"/>
      <c r="Q26" s="118"/>
    </row>
    <row r="27" spans="1:24" x14ac:dyDescent="0.4">
      <c r="A27" s="118"/>
      <c r="B27" s="225"/>
      <c r="C27" s="118"/>
      <c r="D27" s="95"/>
      <c r="E27" s="118"/>
      <c r="F27" s="118"/>
      <c r="G27" s="118"/>
      <c r="H27" s="118"/>
    </row>
    <row r="28" spans="1:24" x14ac:dyDescent="0.4">
      <c r="A28" s="118"/>
      <c r="B28" s="118"/>
      <c r="C28" s="118"/>
      <c r="D28" s="118"/>
      <c r="E28" s="118"/>
      <c r="F28" s="118"/>
      <c r="G28" s="118"/>
      <c r="H28" s="118"/>
      <c r="I28" s="118"/>
      <c r="J28" s="118"/>
      <c r="K28" s="118"/>
      <c r="L28" s="118"/>
      <c r="M28" s="118"/>
      <c r="N28" s="118"/>
      <c r="O28" s="118"/>
      <c r="P28" s="118"/>
      <c r="Q28" s="118"/>
    </row>
    <row r="43" spans="1:1" ht="14.4" x14ac:dyDescent="0.55000000000000004">
      <c r="A43" s="141"/>
    </row>
    <row r="47" spans="1:1" ht="14.4" x14ac:dyDescent="0.55000000000000004">
      <c r="A47" s="141"/>
    </row>
  </sheetData>
  <mergeCells count="10">
    <mergeCell ref="A1:Q1"/>
    <mergeCell ref="A2:C2"/>
    <mergeCell ref="D2:Q2"/>
    <mergeCell ref="D3:H3"/>
    <mergeCell ref="I3:L3"/>
    <mergeCell ref="Q3:Q5"/>
    <mergeCell ref="D4:E4"/>
    <mergeCell ref="I4:J4"/>
    <mergeCell ref="M4:N4"/>
    <mergeCell ref="M3:P3"/>
  </mergeCells>
  <conditionalFormatting sqref="A6:Q22">
    <cfRule type="expression" dxfId="48" priority="1">
      <formula>MOD(ROW(),2)=0</formula>
    </cfRule>
  </conditionalFormatting>
  <pageMargins left="0.5" right="0.5" top="0.5" bottom="0.5" header="0.3" footer="0.3"/>
  <pageSetup scale="69"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31"/>
  <sheetViews>
    <sheetView zoomScaleNormal="100" workbookViewId="0"/>
  </sheetViews>
  <sheetFormatPr defaultColWidth="9.1640625" defaultRowHeight="12.3" x14ac:dyDescent="0.4"/>
  <cols>
    <col min="1" max="1" width="20.5546875" style="14" customWidth="1"/>
    <col min="2" max="3" width="9.1640625" style="14" customWidth="1"/>
    <col min="4" max="5" width="10.44140625" style="14" customWidth="1"/>
    <col min="6" max="6" width="10.44140625" style="44" customWidth="1"/>
    <col min="7" max="8" width="10.44140625" style="14" customWidth="1"/>
    <col min="9" max="9" width="10.44140625" style="44" customWidth="1"/>
    <col min="10" max="11" width="10.44140625" style="14" customWidth="1"/>
    <col min="12" max="12" width="10.44140625" style="44" customWidth="1"/>
    <col min="13" max="16384" width="9.1640625" style="14"/>
  </cols>
  <sheetData>
    <row r="1" spans="1:12" ht="30" customHeight="1" thickBot="1" x14ac:dyDescent="0.45">
      <c r="A1" s="450" t="s">
        <v>631</v>
      </c>
      <c r="B1" s="450"/>
      <c r="C1" s="451"/>
      <c r="D1" s="450"/>
      <c r="E1" s="450"/>
      <c r="F1" s="450"/>
      <c r="G1" s="450"/>
      <c r="H1" s="450"/>
      <c r="I1" s="450"/>
      <c r="J1" s="450"/>
      <c r="K1" s="450"/>
      <c r="L1" s="450"/>
    </row>
    <row r="2" spans="1:12" ht="32.25" customHeight="1" x14ac:dyDescent="0.4">
      <c r="A2" s="36"/>
      <c r="B2" s="36"/>
      <c r="C2" s="36"/>
      <c r="D2" s="441" t="s">
        <v>128</v>
      </c>
      <c r="E2" s="442"/>
      <c r="F2" s="443"/>
      <c r="G2" s="444" t="s">
        <v>16</v>
      </c>
      <c r="H2" s="445"/>
      <c r="I2" s="446"/>
      <c r="J2" s="444" t="s">
        <v>17</v>
      </c>
      <c r="K2" s="445"/>
      <c r="L2" s="445"/>
    </row>
    <row r="3" spans="1:12" ht="47.25" customHeight="1" x14ac:dyDescent="0.4">
      <c r="A3" s="74" t="s">
        <v>71</v>
      </c>
      <c r="B3" s="75" t="s">
        <v>52</v>
      </c>
      <c r="C3" s="75"/>
      <c r="D3" s="85" t="s">
        <v>29</v>
      </c>
      <c r="E3" s="84" t="s">
        <v>43</v>
      </c>
      <c r="F3" s="86" t="s">
        <v>124</v>
      </c>
      <c r="G3" s="120" t="s">
        <v>45</v>
      </c>
      <c r="H3" s="119" t="s">
        <v>43</v>
      </c>
      <c r="I3" s="121" t="s">
        <v>125</v>
      </c>
      <c r="J3" s="84" t="s">
        <v>44</v>
      </c>
      <c r="K3" s="84" t="s">
        <v>43</v>
      </c>
      <c r="L3" s="119" t="s">
        <v>125</v>
      </c>
    </row>
    <row r="4" spans="1:12" x14ac:dyDescent="0.4">
      <c r="A4" s="166" t="str">
        <f t="shared" ref="A4:A18" si="0">VLOOKUP(C4,VL_SOY_2020,2,FALSE)</f>
        <v>Dyna-Gro S49XF43S</v>
      </c>
      <c r="B4" s="166" t="str">
        <f t="shared" ref="B4:B18" si="1">VLOOKUP(C4,VL_SOY_2020,4,FALSE)</f>
        <v>XFS</v>
      </c>
      <c r="C4" s="166" t="s">
        <v>171</v>
      </c>
      <c r="D4" s="179">
        <f t="shared" ref="D4:D18" si="2">AVERAGE(G4,J4)</f>
        <v>61.041350000000001</v>
      </c>
      <c r="E4" s="167">
        <f t="shared" ref="E4:E18" si="3">AVERAGE(H4,K4)</f>
        <v>11.1069</v>
      </c>
      <c r="F4" s="168" t="str">
        <f t="shared" ref="F4:F18" si="4">IF(AND(I4="*",L4="*"),"*","")</f>
        <v>*</v>
      </c>
      <c r="G4" s="179">
        <v>56.682699999999997</v>
      </c>
      <c r="H4" s="167">
        <v>10.828099999999999</v>
      </c>
      <c r="I4" s="168" t="s">
        <v>620</v>
      </c>
      <c r="J4" s="180">
        <v>65.400000000000006</v>
      </c>
      <c r="K4" s="169">
        <v>11.3857</v>
      </c>
      <c r="L4" s="169" t="s">
        <v>620</v>
      </c>
    </row>
    <row r="5" spans="1:12" x14ac:dyDescent="0.4">
      <c r="A5" s="166" t="str">
        <f t="shared" si="0"/>
        <v>Progeny 4947XFS</v>
      </c>
      <c r="B5" s="166" t="str">
        <f t="shared" si="1"/>
        <v>XFS</v>
      </c>
      <c r="C5" s="166" t="s">
        <v>310</v>
      </c>
      <c r="D5" s="179">
        <f t="shared" si="2"/>
        <v>60.916150000000002</v>
      </c>
      <c r="E5" s="167">
        <f t="shared" si="3"/>
        <v>11.6022</v>
      </c>
      <c r="F5" s="168" t="str">
        <f t="shared" si="4"/>
        <v>*</v>
      </c>
      <c r="G5" s="182">
        <v>55.032299999999999</v>
      </c>
      <c r="H5" s="167">
        <v>11.6473</v>
      </c>
      <c r="I5" s="168" t="s">
        <v>620</v>
      </c>
      <c r="J5" s="180">
        <v>66.8</v>
      </c>
      <c r="K5" s="169">
        <v>11.5571</v>
      </c>
      <c r="L5" s="170" t="s">
        <v>620</v>
      </c>
    </row>
    <row r="6" spans="1:12" x14ac:dyDescent="0.4">
      <c r="A6" s="57" t="str">
        <f t="shared" si="0"/>
        <v>Pioneer P48Z70BLX</v>
      </c>
      <c r="B6" s="57" t="str">
        <f t="shared" si="1"/>
        <v>LL/RR2X-Bolt</v>
      </c>
      <c r="C6" s="57" t="s">
        <v>279</v>
      </c>
      <c r="D6" s="177">
        <f t="shared" si="2"/>
        <v>58.460499999999996</v>
      </c>
      <c r="E6" s="59">
        <f t="shared" si="3"/>
        <v>10.8766</v>
      </c>
      <c r="F6" s="158" t="str">
        <f t="shared" si="4"/>
        <v>*</v>
      </c>
      <c r="G6" s="183">
        <v>54.621000000000002</v>
      </c>
      <c r="H6" s="59">
        <v>10.7818</v>
      </c>
      <c r="I6" s="158" t="s">
        <v>620</v>
      </c>
      <c r="J6" s="178">
        <v>62.3</v>
      </c>
      <c r="K6" s="58">
        <v>10.971399999999999</v>
      </c>
      <c r="L6" s="157" t="s">
        <v>620</v>
      </c>
    </row>
    <row r="7" spans="1:12" x14ac:dyDescent="0.4">
      <c r="A7" s="166" t="str">
        <f t="shared" si="0"/>
        <v>Pioneer P53Z60LX</v>
      </c>
      <c r="B7" s="166" t="str">
        <f t="shared" si="1"/>
        <v>RR2X/LL</v>
      </c>
      <c r="C7" s="166" t="s">
        <v>289</v>
      </c>
      <c r="D7" s="179">
        <f t="shared" si="2"/>
        <v>57.356449999999995</v>
      </c>
      <c r="E7" s="167">
        <f t="shared" si="3"/>
        <v>11.932849999999998</v>
      </c>
      <c r="F7" s="168" t="str">
        <f t="shared" si="4"/>
        <v>*</v>
      </c>
      <c r="G7" s="182">
        <v>53.712899999999998</v>
      </c>
      <c r="H7" s="167">
        <v>12.415699999999999</v>
      </c>
      <c r="I7" s="168" t="s">
        <v>620</v>
      </c>
      <c r="J7" s="180">
        <v>61</v>
      </c>
      <c r="K7" s="169">
        <v>11.45</v>
      </c>
      <c r="L7" s="170" t="s">
        <v>620</v>
      </c>
    </row>
    <row r="8" spans="1:12" x14ac:dyDescent="0.4">
      <c r="A8" s="57" t="str">
        <f t="shared" si="0"/>
        <v>USG 7495XFS</v>
      </c>
      <c r="B8" s="57" t="str">
        <f t="shared" si="1"/>
        <v>XFS</v>
      </c>
      <c r="C8" s="57" t="s">
        <v>312</v>
      </c>
      <c r="D8" s="177">
        <f t="shared" si="2"/>
        <v>56.598349999999996</v>
      </c>
      <c r="E8" s="59">
        <f t="shared" si="3"/>
        <v>11.076499999999999</v>
      </c>
      <c r="F8" s="158" t="str">
        <f t="shared" si="4"/>
        <v/>
      </c>
      <c r="G8" s="177">
        <v>51.596699999999998</v>
      </c>
      <c r="H8" s="59">
        <v>10.4816</v>
      </c>
      <c r="I8" s="158"/>
      <c r="J8" s="178">
        <v>61.6</v>
      </c>
      <c r="K8" s="58">
        <v>11.6714</v>
      </c>
      <c r="L8" s="58" t="s">
        <v>620</v>
      </c>
    </row>
    <row r="9" spans="1:12" x14ac:dyDescent="0.4">
      <c r="A9" s="166" t="str">
        <f t="shared" si="0"/>
        <v>USG 7543XF</v>
      </c>
      <c r="B9" s="166" t="str">
        <f t="shared" si="1"/>
        <v>XF</v>
      </c>
      <c r="C9" s="166" t="s">
        <v>216</v>
      </c>
      <c r="D9" s="179">
        <f t="shared" si="2"/>
        <v>55.670050000000003</v>
      </c>
      <c r="E9" s="167">
        <f t="shared" si="3"/>
        <v>20.243400000000001</v>
      </c>
      <c r="F9" s="168" t="str">
        <f t="shared" si="4"/>
        <v/>
      </c>
      <c r="G9" s="179">
        <v>48.040100000000002</v>
      </c>
      <c r="H9" s="167">
        <v>16.753499999999999</v>
      </c>
      <c r="I9" s="168"/>
      <c r="J9" s="180">
        <v>63.3</v>
      </c>
      <c r="K9" s="169">
        <v>23.7333</v>
      </c>
      <c r="L9" s="169" t="s">
        <v>620</v>
      </c>
    </row>
    <row r="10" spans="1:12" x14ac:dyDescent="0.4">
      <c r="A10" s="166" t="str">
        <f t="shared" si="0"/>
        <v>Progeny 5056XFS</v>
      </c>
      <c r="B10" s="166" t="str">
        <f t="shared" si="1"/>
        <v>XFS</v>
      </c>
      <c r="C10" s="166" t="s">
        <v>176</v>
      </c>
      <c r="D10" s="179">
        <f t="shared" si="2"/>
        <v>54.808099999999996</v>
      </c>
      <c r="E10" s="167">
        <f t="shared" si="3"/>
        <v>12.159749999999999</v>
      </c>
      <c r="F10" s="168" t="str">
        <f t="shared" si="4"/>
        <v/>
      </c>
      <c r="G10" s="179">
        <v>46.516199999999998</v>
      </c>
      <c r="H10" s="167">
        <v>12.7362</v>
      </c>
      <c r="I10" s="168"/>
      <c r="J10" s="180">
        <v>63.1</v>
      </c>
      <c r="K10" s="169">
        <v>11.583299999999999</v>
      </c>
      <c r="L10" s="169" t="s">
        <v>620</v>
      </c>
    </row>
    <row r="11" spans="1:12" x14ac:dyDescent="0.4">
      <c r="A11" s="166" t="str">
        <f t="shared" si="0"/>
        <v>Pioneer P46A90LX</v>
      </c>
      <c r="B11" s="166" t="str">
        <f t="shared" si="1"/>
        <v>RR2X/LL</v>
      </c>
      <c r="C11" s="166" t="s">
        <v>288</v>
      </c>
      <c r="D11" s="179">
        <f t="shared" si="2"/>
        <v>54.0229</v>
      </c>
      <c r="E11" s="167">
        <f t="shared" si="3"/>
        <v>11.226949999999999</v>
      </c>
      <c r="F11" s="168" t="str">
        <f t="shared" si="4"/>
        <v/>
      </c>
      <c r="G11" s="179">
        <v>51.345799999999997</v>
      </c>
      <c r="H11" s="167">
        <v>11.510999999999999</v>
      </c>
      <c r="I11" s="168"/>
      <c r="J11" s="180">
        <v>56.7</v>
      </c>
      <c r="K11" s="169">
        <v>10.9429</v>
      </c>
      <c r="L11" s="169"/>
    </row>
    <row r="12" spans="1:12" x14ac:dyDescent="0.4">
      <c r="A12" s="166" t="str">
        <f t="shared" si="0"/>
        <v>Pioneer P47Z15BE</v>
      </c>
      <c r="B12" s="166" t="str">
        <f t="shared" si="1"/>
        <v>E3S-Bolt</v>
      </c>
      <c r="C12" s="166" t="s">
        <v>277</v>
      </c>
      <c r="D12" s="179">
        <f t="shared" si="2"/>
        <v>53.87285</v>
      </c>
      <c r="E12" s="167">
        <f t="shared" si="3"/>
        <v>11.368600000000001</v>
      </c>
      <c r="F12" s="168" t="str">
        <f t="shared" si="4"/>
        <v>*</v>
      </c>
      <c r="G12" s="179">
        <v>56.245699999999999</v>
      </c>
      <c r="H12" s="167">
        <v>10.3658</v>
      </c>
      <c r="I12" s="168" t="s">
        <v>620</v>
      </c>
      <c r="J12" s="180">
        <v>51.5</v>
      </c>
      <c r="K12" s="169">
        <v>12.3714</v>
      </c>
      <c r="L12" s="169" t="s">
        <v>620</v>
      </c>
    </row>
    <row r="13" spans="1:12" x14ac:dyDescent="0.4">
      <c r="A13" s="166" t="str">
        <f t="shared" si="0"/>
        <v>Pioneer P49Z02E</v>
      </c>
      <c r="B13" s="166" t="str">
        <f t="shared" si="1"/>
        <v>E3</v>
      </c>
      <c r="C13" s="166" t="s">
        <v>275</v>
      </c>
      <c r="D13" s="179">
        <f t="shared" si="2"/>
        <v>53.243700000000004</v>
      </c>
      <c r="E13" s="167">
        <f t="shared" si="3"/>
        <v>11.085750000000001</v>
      </c>
      <c r="F13" s="168" t="str">
        <f t="shared" si="4"/>
        <v>*</v>
      </c>
      <c r="G13" s="179">
        <v>56.3874</v>
      </c>
      <c r="H13" s="167">
        <v>10.9215</v>
      </c>
      <c r="I13" s="168" t="s">
        <v>620</v>
      </c>
      <c r="J13" s="180">
        <v>50.1</v>
      </c>
      <c r="K13" s="169">
        <v>11.25</v>
      </c>
      <c r="L13" s="169" t="s">
        <v>620</v>
      </c>
    </row>
    <row r="14" spans="1:12" x14ac:dyDescent="0.4">
      <c r="A14" s="57" t="str">
        <f t="shared" si="0"/>
        <v>Pioneer P50Z95E</v>
      </c>
      <c r="B14" s="57" t="str">
        <f t="shared" si="1"/>
        <v>E3</v>
      </c>
      <c r="C14" s="57" t="s">
        <v>276</v>
      </c>
      <c r="D14" s="177">
        <f t="shared" si="2"/>
        <v>53.187600000000003</v>
      </c>
      <c r="E14" s="59">
        <f t="shared" si="3"/>
        <v>11.366400000000001</v>
      </c>
      <c r="F14" s="158" t="str">
        <f t="shared" si="4"/>
        <v>*</v>
      </c>
      <c r="G14" s="177">
        <v>52.8752</v>
      </c>
      <c r="H14" s="59">
        <v>11.4495</v>
      </c>
      <c r="I14" s="158" t="s">
        <v>620</v>
      </c>
      <c r="J14" s="178">
        <v>53.5</v>
      </c>
      <c r="K14" s="58">
        <v>11.283300000000001</v>
      </c>
      <c r="L14" s="58" t="s">
        <v>620</v>
      </c>
    </row>
    <row r="15" spans="1:12" x14ac:dyDescent="0.4">
      <c r="A15" s="166" t="str">
        <f t="shared" si="0"/>
        <v>Dyna-Gro S47XF23S</v>
      </c>
      <c r="B15" s="166" t="str">
        <f t="shared" si="1"/>
        <v>XFS</v>
      </c>
      <c r="C15" s="166" t="s">
        <v>170</v>
      </c>
      <c r="D15" s="179">
        <f t="shared" si="2"/>
        <v>52.8733</v>
      </c>
      <c r="E15" s="167">
        <f t="shared" si="3"/>
        <v>10.908049999999999</v>
      </c>
      <c r="F15" s="168" t="str">
        <f t="shared" si="4"/>
        <v/>
      </c>
      <c r="G15" s="179">
        <v>48.346600000000002</v>
      </c>
      <c r="H15" s="167">
        <v>10.8018</v>
      </c>
      <c r="I15" s="168"/>
      <c r="J15" s="180">
        <v>57.4</v>
      </c>
      <c r="K15" s="169">
        <v>11.0143</v>
      </c>
      <c r="L15" s="169"/>
    </row>
    <row r="16" spans="1:12" x14ac:dyDescent="0.4">
      <c r="A16" s="166" t="str">
        <f t="shared" si="0"/>
        <v>USG 7474XFS</v>
      </c>
      <c r="B16" s="166" t="str">
        <f t="shared" si="1"/>
        <v>XFS</v>
      </c>
      <c r="C16" s="166" t="s">
        <v>211</v>
      </c>
      <c r="D16" s="179">
        <f t="shared" si="2"/>
        <v>52.459850000000003</v>
      </c>
      <c r="E16" s="167">
        <f t="shared" si="3"/>
        <v>11.3361</v>
      </c>
      <c r="F16" s="168" t="str">
        <f t="shared" si="4"/>
        <v/>
      </c>
      <c r="G16" s="179">
        <v>49.419699999999999</v>
      </c>
      <c r="H16" s="167">
        <v>10.9293</v>
      </c>
      <c r="I16" s="168"/>
      <c r="J16" s="180">
        <v>55.5</v>
      </c>
      <c r="K16" s="169">
        <v>11.742900000000001</v>
      </c>
      <c r="L16" s="169"/>
    </row>
    <row r="17" spans="1:12" x14ac:dyDescent="0.4">
      <c r="A17" s="57" t="str">
        <f t="shared" si="0"/>
        <v>Progeny 4999E3S</v>
      </c>
      <c r="B17" s="57" t="str">
        <f t="shared" si="1"/>
        <v>E3S</v>
      </c>
      <c r="C17" s="57" t="s">
        <v>280</v>
      </c>
      <c r="D17" s="177">
        <f t="shared" si="2"/>
        <v>48.733449999999998</v>
      </c>
      <c r="E17" s="59">
        <f t="shared" si="3"/>
        <v>11.691700000000001</v>
      </c>
      <c r="F17" s="158" t="str">
        <f t="shared" si="4"/>
        <v/>
      </c>
      <c r="G17" s="183">
        <v>49.066899999999997</v>
      </c>
      <c r="H17" s="59">
        <v>11.026300000000001</v>
      </c>
      <c r="I17" s="158"/>
      <c r="J17" s="178">
        <v>48.4</v>
      </c>
      <c r="K17" s="58">
        <v>12.357100000000001</v>
      </c>
      <c r="L17" s="157" t="s">
        <v>620</v>
      </c>
    </row>
    <row r="18" spans="1:12" x14ac:dyDescent="0.4">
      <c r="A18" s="166" t="str">
        <f t="shared" si="0"/>
        <v>Progeny 4775E3S</v>
      </c>
      <c r="B18" s="166" t="str">
        <f t="shared" si="1"/>
        <v>E3S</v>
      </c>
      <c r="C18" s="166" t="s">
        <v>174</v>
      </c>
      <c r="D18" s="179">
        <f t="shared" si="2"/>
        <v>47.621200000000002</v>
      </c>
      <c r="E18" s="167">
        <f t="shared" si="3"/>
        <v>11.842449999999999</v>
      </c>
      <c r="F18" s="168" t="str">
        <f t="shared" si="4"/>
        <v/>
      </c>
      <c r="G18" s="179">
        <v>47.642400000000002</v>
      </c>
      <c r="H18" s="167">
        <v>11.527799999999999</v>
      </c>
      <c r="I18" s="168"/>
      <c r="J18" s="180">
        <v>47.6</v>
      </c>
      <c r="K18" s="169">
        <v>12.1571</v>
      </c>
      <c r="L18" s="169" t="s">
        <v>620</v>
      </c>
    </row>
    <row r="19" spans="1:12" ht="12.6" thickBot="1" x14ac:dyDescent="0.45">
      <c r="A19" s="71" t="s">
        <v>10</v>
      </c>
      <c r="B19" s="71"/>
      <c r="C19" s="71"/>
      <c r="D19" s="181">
        <f>AVERAGE(D4:D18)</f>
        <v>54.724386666666661</v>
      </c>
      <c r="E19" s="72">
        <f>AVERAGE(E4:E18)</f>
        <v>11.988280000000001</v>
      </c>
      <c r="F19" s="160"/>
      <c r="G19" s="181"/>
      <c r="H19" s="72"/>
      <c r="I19" s="160"/>
      <c r="J19" s="181"/>
      <c r="K19" s="72"/>
      <c r="L19" s="72"/>
    </row>
    <row r="20" spans="1:12" x14ac:dyDescent="0.4">
      <c r="A20" s="15"/>
      <c r="B20" s="15"/>
      <c r="C20" s="15"/>
      <c r="D20" s="16"/>
      <c r="E20" s="19"/>
      <c r="G20" s="16"/>
      <c r="H20" s="19"/>
      <c r="J20" s="16"/>
      <c r="K20" s="19"/>
    </row>
    <row r="25" spans="1:12" x14ac:dyDescent="0.4">
      <c r="K25" s="17"/>
    </row>
    <row r="28" spans="1:12" ht="13.8" x14ac:dyDescent="0.4">
      <c r="A28" s="21"/>
      <c r="B28" s="21"/>
      <c r="C28" s="21"/>
      <c r="D28" s="21"/>
      <c r="E28" s="21"/>
      <c r="G28" s="21"/>
      <c r="H28" s="21"/>
      <c r="J28" s="21"/>
      <c r="K28" s="21"/>
    </row>
    <row r="31" spans="1:12" x14ac:dyDescent="0.4">
      <c r="G31" s="60" t="s">
        <v>18</v>
      </c>
      <c r="J31" s="60" t="s">
        <v>18</v>
      </c>
    </row>
  </sheetData>
  <sortState xmlns:xlrd2="http://schemas.microsoft.com/office/spreadsheetml/2017/richdata2" ref="A4:L18">
    <sortCondition descending="1" ref="D4:D18"/>
  </sortState>
  <mergeCells count="4">
    <mergeCell ref="D2:F2"/>
    <mergeCell ref="J2:L2"/>
    <mergeCell ref="G2:I2"/>
    <mergeCell ref="A1:L1"/>
  </mergeCells>
  <conditionalFormatting sqref="A4:L18">
    <cfRule type="expression" dxfId="47" priority="1">
      <formula>MOD(ROW(),2)=0</formula>
    </cfRule>
  </conditionalFormatting>
  <pageMargins left="0.5" right="0.5" top="0.5" bottom="0.5" header="0.3" footer="0.3"/>
  <pageSetup scale="97"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27"/>
  <sheetViews>
    <sheetView zoomScaleNormal="100" workbookViewId="0"/>
  </sheetViews>
  <sheetFormatPr defaultRowHeight="12.3" x14ac:dyDescent="0.4"/>
  <cols>
    <col min="1" max="1" width="24.609375" customWidth="1"/>
    <col min="2" max="2" width="10.609375" style="1" customWidth="1"/>
    <col min="3" max="3" width="9.1640625" style="1" hidden="1" customWidth="1"/>
    <col min="4" max="5" width="5.5546875" style="2" customWidth="1"/>
    <col min="6" max="11" width="5.5546875" style="3" customWidth="1"/>
    <col min="12" max="12" width="10.609375" style="2" customWidth="1"/>
    <col min="13" max="16" width="5.5546875" hidden="1" customWidth="1"/>
    <col min="17" max="18" width="5.609375" style="44" hidden="1" customWidth="1"/>
    <col min="19" max="19" width="5.27734375" style="44" hidden="1" customWidth="1"/>
    <col min="20" max="20" width="5.609375" style="44" hidden="1" customWidth="1"/>
    <col min="21" max="21" width="5.27734375" style="44" hidden="1" customWidth="1"/>
    <col min="22" max="22" width="5.609375" style="44" hidden="1" customWidth="1"/>
  </cols>
  <sheetData>
    <row r="1" spans="1:22" s="12" customFormat="1" ht="45" customHeight="1" thickBot="1" x14ac:dyDescent="0.45">
      <c r="A1" s="408" t="s">
        <v>635</v>
      </c>
      <c r="B1" s="408"/>
      <c r="C1" s="408"/>
      <c r="D1" s="408"/>
      <c r="E1" s="408"/>
      <c r="F1" s="408"/>
      <c r="G1" s="408"/>
      <c r="H1" s="408"/>
      <c r="I1" s="408"/>
      <c r="J1" s="408"/>
      <c r="K1" s="408"/>
      <c r="L1" s="408"/>
      <c r="M1" s="408"/>
      <c r="N1" s="408"/>
      <c r="O1" s="408"/>
      <c r="P1" s="408"/>
      <c r="Q1" s="408"/>
      <c r="R1" s="408"/>
      <c r="S1" s="408"/>
      <c r="T1" s="408"/>
      <c r="U1" s="408"/>
      <c r="V1" s="408"/>
    </row>
    <row r="2" spans="1:22" ht="45" customHeight="1" thickBot="1" x14ac:dyDescent="0.45">
      <c r="A2" s="340" t="s">
        <v>71</v>
      </c>
      <c r="B2" s="341" t="s">
        <v>52</v>
      </c>
      <c r="C2" s="341"/>
      <c r="D2" s="406" t="s">
        <v>38</v>
      </c>
      <c r="E2" s="407"/>
      <c r="F2" s="406" t="s">
        <v>39</v>
      </c>
      <c r="G2" s="407"/>
      <c r="H2" s="406" t="s">
        <v>468</v>
      </c>
      <c r="I2" s="407"/>
      <c r="J2" s="406" t="s">
        <v>40</v>
      </c>
      <c r="K2" s="407"/>
      <c r="L2" s="342" t="s">
        <v>253</v>
      </c>
      <c r="M2" s="412" t="s">
        <v>93</v>
      </c>
      <c r="N2" s="413"/>
      <c r="O2" s="412" t="s">
        <v>94</v>
      </c>
      <c r="P2" s="413"/>
      <c r="Q2" s="409" t="s">
        <v>221</v>
      </c>
      <c r="R2" s="410"/>
      <c r="S2" s="409" t="s">
        <v>220</v>
      </c>
      <c r="T2" s="411"/>
      <c r="U2" s="409" t="s">
        <v>223</v>
      </c>
      <c r="V2" s="411"/>
    </row>
    <row r="3" spans="1:22" x14ac:dyDescent="0.4">
      <c r="A3" s="164" t="str">
        <f t="shared" ref="A3:A10" si="0">VLOOKUP(C3,VL_SOY_2020,2,FALSE)</f>
        <v>Pioneer P53Z60LX</v>
      </c>
      <c r="B3" s="164" t="str">
        <f t="shared" ref="B3:B10" si="1">VLOOKUP(C3,VL_SOY_2020,4,FALSE)</f>
        <v>RR2X/LL</v>
      </c>
      <c r="C3" s="164" t="s">
        <v>289</v>
      </c>
      <c r="D3" s="62">
        <v>53.712899999999998</v>
      </c>
      <c r="E3" s="161" t="s">
        <v>404</v>
      </c>
      <c r="F3" s="162">
        <v>12.415699999999999</v>
      </c>
      <c r="G3" s="163" t="s">
        <v>407</v>
      </c>
      <c r="H3" s="62">
        <v>141.66</v>
      </c>
      <c r="I3" s="161" t="s">
        <v>407</v>
      </c>
      <c r="J3" s="62">
        <v>32.571399999999997</v>
      </c>
      <c r="K3" s="161" t="s">
        <v>458</v>
      </c>
      <c r="L3" s="175">
        <v>1.2142999999999999</v>
      </c>
      <c r="M3" s="162"/>
      <c r="N3" s="163"/>
      <c r="O3" s="162"/>
      <c r="P3" s="163"/>
      <c r="Q3" s="162"/>
      <c r="R3" s="163"/>
      <c r="S3" s="162"/>
      <c r="T3" s="163"/>
      <c r="U3" s="162"/>
      <c r="V3" s="163"/>
    </row>
    <row r="4" spans="1:22" x14ac:dyDescent="0.4">
      <c r="A4" s="53" t="str">
        <f t="shared" si="0"/>
        <v>Pioneer P50Z95E</v>
      </c>
      <c r="B4" s="53" t="str">
        <f t="shared" si="1"/>
        <v>E3</v>
      </c>
      <c r="C4" s="53" t="s">
        <v>276</v>
      </c>
      <c r="D4" s="62">
        <v>52.8752</v>
      </c>
      <c r="E4" s="161" t="s">
        <v>404</v>
      </c>
      <c r="F4" s="162">
        <v>11.4495</v>
      </c>
      <c r="G4" s="163" t="s">
        <v>406</v>
      </c>
      <c r="H4" s="62">
        <v>138.86000000000001</v>
      </c>
      <c r="I4" s="161" t="s">
        <v>458</v>
      </c>
      <c r="J4" s="62">
        <v>33.714300000000001</v>
      </c>
      <c r="K4" s="161" t="s">
        <v>458</v>
      </c>
      <c r="L4" s="175">
        <v>1.0952</v>
      </c>
      <c r="M4" s="162"/>
      <c r="N4" s="163"/>
      <c r="O4" s="162"/>
      <c r="P4" s="163"/>
      <c r="Q4" s="162"/>
      <c r="R4" s="163"/>
      <c r="S4" s="162"/>
      <c r="T4" s="163"/>
      <c r="U4" s="162"/>
      <c r="V4" s="163"/>
    </row>
    <row r="5" spans="1:22" x14ac:dyDescent="0.4">
      <c r="A5" s="164" t="str">
        <f t="shared" si="0"/>
        <v>USG 7543XF</v>
      </c>
      <c r="B5" s="164" t="str">
        <f t="shared" si="1"/>
        <v>XF</v>
      </c>
      <c r="C5" s="164" t="s">
        <v>216</v>
      </c>
      <c r="D5" s="62">
        <v>48.040100000000002</v>
      </c>
      <c r="E5" s="161" t="s">
        <v>469</v>
      </c>
      <c r="F5" s="162">
        <v>16.753499999999999</v>
      </c>
      <c r="G5" s="163" t="s">
        <v>404</v>
      </c>
      <c r="H5" s="62">
        <v>144.52000000000001</v>
      </c>
      <c r="I5" s="161" t="s">
        <v>404</v>
      </c>
      <c r="J5" s="62">
        <v>37.8095</v>
      </c>
      <c r="K5" s="161" t="s">
        <v>407</v>
      </c>
      <c r="L5" s="175">
        <v>1.4286000000000001</v>
      </c>
      <c r="M5" s="162"/>
      <c r="N5" s="163"/>
      <c r="O5" s="162"/>
      <c r="P5" s="163"/>
      <c r="Q5" s="162"/>
      <c r="R5" s="163"/>
      <c r="S5" s="162"/>
      <c r="T5" s="163"/>
      <c r="U5" s="162"/>
      <c r="V5" s="163"/>
    </row>
    <row r="6" spans="1:22" x14ac:dyDescent="0.4">
      <c r="A6" s="164" t="str">
        <f t="shared" si="0"/>
        <v>MO S20-13179LL55</v>
      </c>
      <c r="B6" s="164" t="str">
        <f t="shared" si="1"/>
        <v>LL</v>
      </c>
      <c r="C6" s="164" t="s">
        <v>283</v>
      </c>
      <c r="D6" s="62">
        <v>47.393000000000001</v>
      </c>
      <c r="E6" s="161" t="s">
        <v>469</v>
      </c>
      <c r="F6" s="162">
        <v>12.574299999999999</v>
      </c>
      <c r="G6" s="163" t="s">
        <v>407</v>
      </c>
      <c r="H6" s="62">
        <v>141.52000000000001</v>
      </c>
      <c r="I6" s="161" t="s">
        <v>407</v>
      </c>
      <c r="J6" s="62">
        <v>40.619</v>
      </c>
      <c r="K6" s="161" t="s">
        <v>404</v>
      </c>
      <c r="L6" s="175">
        <v>1.381</v>
      </c>
      <c r="M6" s="162"/>
      <c r="N6" s="163"/>
      <c r="O6" s="162"/>
      <c r="P6" s="163"/>
      <c r="Q6" s="162"/>
      <c r="R6" s="163"/>
      <c r="S6" s="162"/>
      <c r="T6" s="163"/>
      <c r="U6" s="162"/>
      <c r="V6" s="163"/>
    </row>
    <row r="7" spans="1:22" x14ac:dyDescent="0.4">
      <c r="A7" s="164" t="str">
        <f t="shared" si="0"/>
        <v>Progeny 5056XFS</v>
      </c>
      <c r="B7" s="164" t="str">
        <f t="shared" si="1"/>
        <v>XFS</v>
      </c>
      <c r="C7" s="164" t="s">
        <v>176</v>
      </c>
      <c r="D7" s="62">
        <v>46.516199999999998</v>
      </c>
      <c r="E7" s="161" t="s">
        <v>469</v>
      </c>
      <c r="F7" s="162">
        <v>12.7362</v>
      </c>
      <c r="G7" s="163" t="s">
        <v>469</v>
      </c>
      <c r="H7" s="62">
        <v>141.52000000000001</v>
      </c>
      <c r="I7" s="161" t="s">
        <v>407</v>
      </c>
      <c r="J7" s="62">
        <v>38.928600000000003</v>
      </c>
      <c r="K7" s="161" t="s">
        <v>408</v>
      </c>
      <c r="L7" s="175">
        <v>1.4048</v>
      </c>
      <c r="M7" s="162"/>
      <c r="N7" s="163"/>
      <c r="O7" s="162"/>
      <c r="P7" s="163"/>
      <c r="Q7" s="162"/>
      <c r="R7" s="163"/>
      <c r="S7" s="162"/>
      <c r="T7" s="163"/>
      <c r="U7" s="162"/>
      <c r="V7" s="163"/>
    </row>
    <row r="8" spans="1:22" x14ac:dyDescent="0.4">
      <c r="A8" s="164" t="str">
        <f t="shared" si="0"/>
        <v>MO S20-1492</v>
      </c>
      <c r="B8" s="164" t="str">
        <f t="shared" si="1"/>
        <v>Conv</v>
      </c>
      <c r="C8" s="164" t="s">
        <v>262</v>
      </c>
      <c r="D8" s="62">
        <v>45.003799999999998</v>
      </c>
      <c r="E8" s="161" t="s">
        <v>407</v>
      </c>
      <c r="F8" s="162">
        <v>12.0185</v>
      </c>
      <c r="G8" s="163" t="s">
        <v>407</v>
      </c>
      <c r="H8" s="62">
        <v>139.71</v>
      </c>
      <c r="I8" s="161" t="s">
        <v>457</v>
      </c>
      <c r="J8" s="62">
        <v>33.952399999999997</v>
      </c>
      <c r="K8" s="161" t="s">
        <v>458</v>
      </c>
      <c r="L8" s="175">
        <v>1.1904999999999999</v>
      </c>
      <c r="M8" s="162"/>
      <c r="N8" s="163"/>
      <c r="O8" s="162"/>
      <c r="P8" s="163"/>
      <c r="Q8" s="162"/>
      <c r="R8" s="163"/>
      <c r="S8" s="162"/>
      <c r="T8" s="163"/>
      <c r="U8" s="162"/>
      <c r="V8" s="163"/>
    </row>
    <row r="9" spans="1:22" x14ac:dyDescent="0.4">
      <c r="A9" s="53" t="str">
        <f t="shared" si="0"/>
        <v>USG 7534GT</v>
      </c>
      <c r="B9" s="53" t="str">
        <f t="shared" si="1"/>
        <v>GT</v>
      </c>
      <c r="C9" s="53" t="s">
        <v>214</v>
      </c>
      <c r="D9" s="62">
        <v>44.550800000000002</v>
      </c>
      <c r="E9" s="161" t="s">
        <v>407</v>
      </c>
      <c r="F9" s="162">
        <v>12.9338</v>
      </c>
      <c r="G9" s="163" t="s">
        <v>469</v>
      </c>
      <c r="H9" s="62">
        <v>138.94999999999999</v>
      </c>
      <c r="I9" s="161" t="s">
        <v>458</v>
      </c>
      <c r="J9" s="62">
        <v>38.6905</v>
      </c>
      <c r="K9" s="161" t="s">
        <v>409</v>
      </c>
      <c r="L9" s="175">
        <v>1.5238</v>
      </c>
      <c r="M9" s="162"/>
      <c r="N9" s="163"/>
      <c r="O9" s="162"/>
      <c r="P9" s="163"/>
      <c r="Q9" s="162"/>
      <c r="R9" s="163"/>
      <c r="S9" s="162"/>
      <c r="T9" s="163"/>
      <c r="U9" s="162"/>
      <c r="V9" s="163"/>
    </row>
    <row r="10" spans="1:22" x14ac:dyDescent="0.4">
      <c r="A10" s="164" t="str">
        <f t="shared" si="0"/>
        <v>MO S20-4428</v>
      </c>
      <c r="B10" s="164" t="str">
        <f t="shared" si="1"/>
        <v>Conv</v>
      </c>
      <c r="C10" s="164" t="s">
        <v>263</v>
      </c>
      <c r="D10" s="62">
        <v>42.384300000000003</v>
      </c>
      <c r="E10" s="161" t="s">
        <v>406</v>
      </c>
      <c r="F10" s="162">
        <v>12.249599999999999</v>
      </c>
      <c r="G10" s="163" t="s">
        <v>407</v>
      </c>
      <c r="H10" s="62">
        <v>141.9</v>
      </c>
      <c r="I10" s="161" t="s">
        <v>469</v>
      </c>
      <c r="J10" s="62">
        <v>36.785699999999999</v>
      </c>
      <c r="K10" s="161" t="s">
        <v>406</v>
      </c>
      <c r="L10" s="175">
        <v>1.1429</v>
      </c>
      <c r="M10" s="162"/>
      <c r="N10" s="163"/>
      <c r="O10" s="162"/>
      <c r="P10" s="163"/>
      <c r="Q10" s="162"/>
      <c r="R10" s="163"/>
      <c r="S10" s="162"/>
      <c r="T10" s="163"/>
      <c r="U10" s="162"/>
      <c r="V10" s="163"/>
    </row>
    <row r="11" spans="1:22" ht="12.75" customHeight="1" x14ac:dyDescent="0.4">
      <c r="A11" s="105" t="s">
        <v>10</v>
      </c>
      <c r="B11" s="103"/>
      <c r="C11" s="106"/>
      <c r="D11" s="200">
        <v>47.559600000000003</v>
      </c>
      <c r="E11" s="201"/>
      <c r="F11" s="135">
        <v>12.891400000000001</v>
      </c>
      <c r="G11" s="136"/>
      <c r="H11" s="123">
        <v>141.08000000000001</v>
      </c>
      <c r="I11" s="124"/>
      <c r="J11" s="123">
        <v>36.633899999999997</v>
      </c>
      <c r="K11" s="124"/>
      <c r="L11" s="355">
        <v>1.3</v>
      </c>
      <c r="M11" s="125"/>
      <c r="N11" s="126"/>
      <c r="O11" s="125"/>
      <c r="P11" s="126"/>
      <c r="Q11" s="325"/>
      <c r="R11" s="326"/>
      <c r="S11" s="325"/>
      <c r="T11" s="324"/>
      <c r="U11" s="325"/>
      <c r="V11" s="324"/>
    </row>
    <row r="12" spans="1:22" ht="12.75" customHeight="1" x14ac:dyDescent="0.4">
      <c r="A12" s="54" t="s">
        <v>50</v>
      </c>
      <c r="B12" s="56"/>
      <c r="C12" s="56"/>
      <c r="D12" s="202">
        <v>5.1439000000000004</v>
      </c>
      <c r="E12" s="203"/>
      <c r="F12" s="129">
        <v>0.62639999999999996</v>
      </c>
      <c r="G12" s="130"/>
      <c r="H12" s="127">
        <v>2.0939999999999999</v>
      </c>
      <c r="I12" s="128"/>
      <c r="J12" s="127">
        <v>2.1671999999999998</v>
      </c>
      <c r="K12" s="128"/>
      <c r="L12" s="356">
        <v>0.2</v>
      </c>
      <c r="M12" s="129"/>
      <c r="N12" s="130"/>
      <c r="O12" s="129"/>
      <c r="P12" s="130"/>
      <c r="Q12" s="322"/>
      <c r="R12" s="323"/>
      <c r="S12" s="322"/>
      <c r="T12" s="321"/>
      <c r="U12" s="322"/>
      <c r="V12" s="321"/>
    </row>
    <row r="13" spans="1:22" ht="12.75" customHeight="1" x14ac:dyDescent="0.6">
      <c r="A13" s="55" t="s">
        <v>33</v>
      </c>
      <c r="B13" s="31"/>
      <c r="C13" s="31"/>
      <c r="D13" s="137">
        <v>3.8077100000000002</v>
      </c>
      <c r="E13" s="138"/>
      <c r="F13" s="133">
        <v>1.16333</v>
      </c>
      <c r="G13" s="134"/>
      <c r="H13" s="131">
        <v>2.0563500000000001</v>
      </c>
      <c r="I13" s="132"/>
      <c r="J13" s="131">
        <v>2.0273300000000001</v>
      </c>
      <c r="K13" s="132"/>
      <c r="L13" s="357" t="s">
        <v>189</v>
      </c>
      <c r="M13" s="133"/>
      <c r="N13" s="134"/>
      <c r="O13" s="133"/>
      <c r="P13" s="134"/>
      <c r="Q13" s="319"/>
      <c r="R13" s="320"/>
      <c r="S13" s="319"/>
      <c r="T13" s="318"/>
      <c r="U13" s="319"/>
      <c r="V13" s="318"/>
    </row>
    <row r="14" spans="1:22" ht="12.75" customHeight="1" x14ac:dyDescent="0.4">
      <c r="A14" s="55" t="s">
        <v>51</v>
      </c>
      <c r="B14" s="31"/>
      <c r="C14" s="31"/>
      <c r="D14" s="137">
        <v>13.118749126999999</v>
      </c>
      <c r="E14" s="138"/>
      <c r="F14" s="131">
        <v>14.799048849</v>
      </c>
      <c r="G14" s="132"/>
      <c r="H14" s="131">
        <v>2.3905396939000001</v>
      </c>
      <c r="I14" s="132"/>
      <c r="J14" s="131">
        <v>9.0702223675999996</v>
      </c>
      <c r="K14" s="132"/>
      <c r="L14" s="358" t="s">
        <v>189</v>
      </c>
      <c r="M14" s="131"/>
      <c r="N14" s="132"/>
      <c r="O14" s="131"/>
      <c r="P14" s="132"/>
      <c r="Q14" s="131"/>
      <c r="R14" s="132"/>
      <c r="S14" s="131"/>
      <c r="T14" s="132"/>
      <c r="U14" s="131"/>
      <c r="V14" s="132"/>
    </row>
    <row r="15" spans="1:22" s="44" customFormat="1" ht="12.6" thickBot="1" x14ac:dyDescent="0.45">
      <c r="A15" s="317" t="s">
        <v>222</v>
      </c>
      <c r="B15" s="316"/>
      <c r="C15" s="316"/>
      <c r="D15" s="314">
        <v>7</v>
      </c>
      <c r="E15" s="315"/>
      <c r="F15" s="314">
        <v>7</v>
      </c>
      <c r="G15" s="315"/>
      <c r="H15" s="314">
        <v>7</v>
      </c>
      <c r="I15" s="315"/>
      <c r="J15" s="314">
        <v>7</v>
      </c>
      <c r="K15" s="315"/>
      <c r="L15" s="359">
        <v>7</v>
      </c>
      <c r="M15" s="314">
        <v>1</v>
      </c>
      <c r="N15" s="315"/>
      <c r="O15" s="314">
        <v>1</v>
      </c>
      <c r="P15" s="315"/>
      <c r="Q15" s="312">
        <v>1</v>
      </c>
      <c r="R15" s="313"/>
      <c r="S15" s="312">
        <v>1</v>
      </c>
      <c r="T15" s="311"/>
      <c r="U15" s="312">
        <v>6</v>
      </c>
      <c r="V15" s="311"/>
    </row>
    <row r="16" spans="1:22" s="1" customFormat="1" x14ac:dyDescent="0.4">
      <c r="A16" s="7"/>
      <c r="B16" s="7"/>
      <c r="C16" s="7"/>
      <c r="D16" s="10"/>
      <c r="E16" s="10"/>
      <c r="F16" s="11"/>
      <c r="G16" s="11"/>
      <c r="H16" s="3"/>
      <c r="I16" s="3"/>
      <c r="J16" s="3"/>
      <c r="K16" s="3"/>
      <c r="L16" s="11"/>
      <c r="Q16" s="50"/>
      <c r="R16" s="50"/>
      <c r="S16" s="50"/>
      <c r="T16" s="50"/>
      <c r="U16" s="50"/>
      <c r="V16" s="50"/>
    </row>
    <row r="17" spans="1:22" s="1" customFormat="1" x14ac:dyDescent="0.4">
      <c r="A17" s="9"/>
      <c r="B17" s="7"/>
      <c r="C17" s="7"/>
      <c r="D17" s="9"/>
      <c r="E17" s="9"/>
      <c r="F17" s="3"/>
      <c r="G17" s="3"/>
      <c r="H17" s="80"/>
      <c r="I17" s="80"/>
      <c r="J17" s="80"/>
      <c r="K17" s="80"/>
      <c r="L17" s="3"/>
      <c r="Q17" s="50"/>
      <c r="R17" s="50"/>
      <c r="S17" s="50"/>
      <c r="T17" s="50"/>
      <c r="U17" s="50"/>
      <c r="V17" s="50"/>
    </row>
    <row r="18" spans="1:22" s="1" customFormat="1" x14ac:dyDescent="0.4">
      <c r="A18" s="9"/>
      <c r="B18" s="7"/>
      <c r="C18" s="7"/>
      <c r="D18" s="9"/>
      <c r="E18" s="9"/>
      <c r="F18" s="3"/>
      <c r="G18" s="3"/>
      <c r="H18" s="81"/>
      <c r="I18" s="81"/>
      <c r="J18" s="81"/>
      <c r="K18" s="81"/>
      <c r="L18" s="3"/>
      <c r="Q18" s="50"/>
      <c r="R18" s="50"/>
      <c r="S18" s="50"/>
      <c r="T18" s="50"/>
      <c r="U18" s="50"/>
      <c r="V18" s="50"/>
    </row>
    <row r="19" spans="1:22" s="1" customFormat="1" x14ac:dyDescent="0.4">
      <c r="A19" s="9"/>
      <c r="B19" s="7"/>
      <c r="C19" s="7"/>
      <c r="D19" s="9"/>
      <c r="E19" s="9"/>
      <c r="F19" s="3"/>
      <c r="G19" s="3"/>
      <c r="H19" s="3"/>
      <c r="I19" s="3"/>
      <c r="J19" s="3"/>
      <c r="K19" s="3"/>
      <c r="L19" s="3"/>
      <c r="Q19" s="50"/>
      <c r="R19" s="50"/>
      <c r="S19" s="50"/>
      <c r="T19" s="50"/>
      <c r="U19" s="50"/>
      <c r="V19" s="50"/>
    </row>
    <row r="20" spans="1:22" s="1" customFormat="1" x14ac:dyDescent="0.4">
      <c r="A20" s="9"/>
      <c r="B20" s="7"/>
      <c r="C20" s="7"/>
      <c r="D20" s="9"/>
      <c r="E20" s="9"/>
      <c r="F20" s="3"/>
      <c r="G20" s="3"/>
      <c r="H20" s="3"/>
      <c r="I20" s="3"/>
      <c r="J20" s="3"/>
      <c r="K20" s="3"/>
      <c r="L20" s="3"/>
      <c r="Q20" s="50"/>
      <c r="R20" s="50"/>
      <c r="S20" s="50"/>
      <c r="T20" s="50"/>
      <c r="U20" s="50"/>
      <c r="V20" s="50"/>
    </row>
    <row r="21" spans="1:22" s="1" customFormat="1" x14ac:dyDescent="0.4">
      <c r="A21" s="9"/>
      <c r="B21" s="7"/>
      <c r="C21" s="7"/>
      <c r="D21" s="9"/>
      <c r="E21" s="9"/>
      <c r="F21" s="3"/>
      <c r="G21" s="3"/>
      <c r="H21" s="3"/>
      <c r="I21" s="3"/>
      <c r="J21" s="3"/>
      <c r="K21" s="3"/>
      <c r="L21" s="3"/>
      <c r="Q21" s="50"/>
      <c r="R21" s="50"/>
      <c r="S21" s="50"/>
      <c r="T21" s="50"/>
      <c r="U21" s="50"/>
      <c r="V21" s="50"/>
    </row>
    <row r="22" spans="1:22" s="1" customFormat="1" x14ac:dyDescent="0.4">
      <c r="A22" s="9"/>
      <c r="B22" s="7"/>
      <c r="C22" s="7"/>
      <c r="D22" s="9"/>
      <c r="E22" s="9"/>
      <c r="F22" s="3"/>
      <c r="G22" s="3"/>
      <c r="H22" s="3"/>
      <c r="I22" s="3"/>
      <c r="J22" s="3"/>
      <c r="K22" s="3"/>
      <c r="L22" s="3"/>
      <c r="Q22" s="50"/>
      <c r="R22" s="50"/>
      <c r="S22" s="50"/>
      <c r="T22" s="50"/>
      <c r="U22" s="50"/>
      <c r="V22" s="50"/>
    </row>
    <row r="23" spans="1:22" s="1" customFormat="1" x14ac:dyDescent="0.4">
      <c r="A23" s="9"/>
      <c r="B23" s="7"/>
      <c r="C23" s="7"/>
      <c r="D23" s="9"/>
      <c r="E23" s="9"/>
      <c r="F23" s="3"/>
      <c r="G23" s="3"/>
      <c r="H23" s="3"/>
      <c r="I23" s="3"/>
      <c r="J23" s="3"/>
      <c r="K23" s="3"/>
      <c r="L23" s="3"/>
      <c r="Q23" s="50"/>
      <c r="R23" s="50"/>
      <c r="S23" s="50"/>
      <c r="T23" s="50"/>
      <c r="U23" s="50"/>
      <c r="V23" s="50"/>
    </row>
    <row r="24" spans="1:22" s="1" customFormat="1" x14ac:dyDescent="0.4">
      <c r="A24" s="104"/>
      <c r="B24" s="7"/>
      <c r="C24" s="7"/>
      <c r="D24" s="104"/>
      <c r="E24" s="104"/>
      <c r="F24" s="42"/>
      <c r="G24" s="42"/>
      <c r="H24" s="42"/>
      <c r="I24" s="42"/>
      <c r="J24" s="42"/>
      <c r="K24" s="42"/>
      <c r="L24" s="3"/>
      <c r="Q24" s="44"/>
      <c r="R24" s="44"/>
      <c r="S24" s="44"/>
      <c r="T24" s="44"/>
      <c r="U24" s="44"/>
      <c r="V24" s="44"/>
    </row>
    <row r="25" spans="1:22" x14ac:dyDescent="0.4">
      <c r="A25" s="9"/>
      <c r="B25" s="7"/>
      <c r="C25" s="7"/>
      <c r="D25" s="9"/>
      <c r="E25" s="9"/>
      <c r="L25" s="3"/>
    </row>
    <row r="26" spans="1:22" ht="14.1" x14ac:dyDescent="0.4">
      <c r="A26" s="4"/>
      <c r="B26" s="7"/>
      <c r="C26" s="7"/>
      <c r="D26" s="82"/>
      <c r="E26" s="82"/>
      <c r="F26" s="6"/>
      <c r="G26" s="6"/>
      <c r="H26" s="6"/>
      <c r="I26" s="6"/>
      <c r="J26" s="6"/>
      <c r="K26" s="6"/>
    </row>
    <row r="27" spans="1:22" x14ac:dyDescent="0.4">
      <c r="B27" s="22"/>
      <c r="C27" s="22"/>
    </row>
  </sheetData>
  <sortState xmlns:xlrd2="http://schemas.microsoft.com/office/spreadsheetml/2017/richdata2" ref="A3:V10">
    <sortCondition descending="1" ref="D3:D10"/>
  </sortState>
  <mergeCells count="10">
    <mergeCell ref="A1:V1"/>
    <mergeCell ref="D2:E2"/>
    <mergeCell ref="F2:G2"/>
    <mergeCell ref="J2:K2"/>
    <mergeCell ref="M2:N2"/>
    <mergeCell ref="O2:P2"/>
    <mergeCell ref="Q2:R2"/>
    <mergeCell ref="S2:T2"/>
    <mergeCell ref="U2:V2"/>
    <mergeCell ref="H2:I2"/>
  </mergeCells>
  <conditionalFormatting sqref="A3:V10">
    <cfRule type="expression" dxfId="46" priority="45">
      <formula>MOD(ROW(),2)=0</formula>
    </cfRule>
  </conditionalFormatting>
  <conditionalFormatting sqref="D3:D10">
    <cfRule type="top10" dxfId="45" priority="1697" percent="1" rank="25"/>
    <cfRule type="aboveAverage" dxfId="44" priority="1698"/>
  </conditionalFormatting>
  <conditionalFormatting sqref="E3:E10 G3:G10 I3:I10 K3:K10 N3:N10 P3:P10 R3:R10 T3:T10 V3:V10">
    <cfRule type="containsText" priority="42" stopIfTrue="1" operator="containsText" text="AA">
      <formula>NOT(ISERROR(SEARCH("AA",E3)))</formula>
    </cfRule>
    <cfRule type="containsText" dxfId="43" priority="43" operator="containsText" text="A">
      <formula>NOT(ISERROR(SEARCH("A",E3)))</formula>
    </cfRule>
  </conditionalFormatting>
  <conditionalFormatting sqref="F3:F10">
    <cfRule type="top10" dxfId="42" priority="1707" percent="1" rank="25"/>
    <cfRule type="aboveAverage" dxfId="41" priority="1708"/>
  </conditionalFormatting>
  <conditionalFormatting sqref="H3:H10">
    <cfRule type="top10" dxfId="40" priority="1" percent="1" rank="25"/>
    <cfRule type="aboveAverage" dxfId="39" priority="2"/>
  </conditionalFormatting>
  <conditionalFormatting sqref="J3:J10">
    <cfRule type="top10" dxfId="38" priority="1743" percent="1" rank="25"/>
    <cfRule type="aboveAverage" dxfId="37" priority="1744"/>
  </conditionalFormatting>
  <conditionalFormatting sqref="L3:L10">
    <cfRule type="top10" dxfId="36" priority="1717" percent="1" rank="25"/>
    <cfRule type="aboveAverage" dxfId="35" priority="1718"/>
  </conditionalFormatting>
  <conditionalFormatting sqref="M3:M10">
    <cfRule type="top10" dxfId="34" priority="1723" percent="1" rank="25"/>
    <cfRule type="aboveAverage" dxfId="33" priority="1724"/>
  </conditionalFormatting>
  <conditionalFormatting sqref="O3:O10">
    <cfRule type="top10" dxfId="32" priority="1733" percent="1" rank="25"/>
    <cfRule type="aboveAverage" dxfId="31" priority="1734"/>
  </conditionalFormatting>
  <conditionalFormatting sqref="Q3:Q10">
    <cfRule type="top10" dxfId="30" priority="1753" percent="1" rank="25"/>
    <cfRule type="aboveAverage" dxfId="29" priority="1754"/>
  </conditionalFormatting>
  <conditionalFormatting sqref="S3:S10">
    <cfRule type="top10" dxfId="28" priority="1763" percent="1" rank="25"/>
    <cfRule type="aboveAverage" dxfId="27" priority="1764"/>
  </conditionalFormatting>
  <conditionalFormatting sqref="U3:U10">
    <cfRule type="top10" dxfId="26" priority="1773" percent="1" rank="25"/>
    <cfRule type="aboveAverage" dxfId="25" priority="1774"/>
  </conditionalFormatting>
  <pageMargins left="0.5" right="0.5" top="0.5" bottom="0.5" header="0.3" footer="0.3"/>
  <pageSetup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H27"/>
  <sheetViews>
    <sheetView zoomScaleNormal="100" workbookViewId="0"/>
  </sheetViews>
  <sheetFormatPr defaultColWidth="9.1640625" defaultRowHeight="12.3" x14ac:dyDescent="0.4"/>
  <cols>
    <col min="1" max="1" width="24.609375" style="1" customWidth="1"/>
    <col min="2" max="2" width="10.609375" style="1" customWidth="1"/>
    <col min="3" max="3" width="10.5546875" style="1" hidden="1" customWidth="1"/>
    <col min="4" max="4" width="5.44140625" style="61" customWidth="1"/>
    <col min="5" max="5" width="5.44140625" style="65" customWidth="1"/>
    <col min="6" max="7" width="5.44140625" style="3" customWidth="1"/>
    <col min="8" max="9" width="5.44140625" style="3" hidden="1" customWidth="1"/>
    <col min="10" max="21" width="5.44140625" style="3" customWidth="1"/>
    <col min="22" max="23" width="5.44140625" style="3" hidden="1" customWidth="1"/>
    <col min="24" max="24" width="5.44140625" style="3" customWidth="1"/>
    <col min="25" max="34" width="0" style="1" hidden="1" customWidth="1"/>
    <col min="35" max="16384" width="9.1640625" style="1"/>
  </cols>
  <sheetData>
    <row r="1" spans="1:34" ht="30" customHeight="1" thickBot="1" x14ac:dyDescent="0.45">
      <c r="A1" s="416" t="s">
        <v>636</v>
      </c>
      <c r="B1" s="416"/>
      <c r="C1" s="416"/>
      <c r="D1" s="416"/>
      <c r="E1" s="416"/>
      <c r="F1" s="416"/>
      <c r="G1" s="416"/>
      <c r="H1" s="417"/>
      <c r="I1" s="417"/>
      <c r="J1" s="416"/>
      <c r="K1" s="416"/>
      <c r="L1" s="416"/>
      <c r="M1" s="416"/>
      <c r="N1" s="416"/>
      <c r="O1" s="416"/>
      <c r="P1" s="416"/>
      <c r="Q1" s="416"/>
      <c r="R1" s="416"/>
      <c r="S1" s="416"/>
      <c r="T1" s="416"/>
      <c r="U1" s="416"/>
      <c r="V1" s="83"/>
      <c r="W1" s="83"/>
      <c r="X1" s="83"/>
    </row>
    <row r="2" spans="1:34" ht="41.25" customHeight="1" x14ac:dyDescent="0.4">
      <c r="A2" s="33" t="s">
        <v>71</v>
      </c>
      <c r="B2" s="32" t="s">
        <v>52</v>
      </c>
      <c r="C2" s="32"/>
      <c r="D2" s="414" t="s">
        <v>101</v>
      </c>
      <c r="E2" s="415"/>
      <c r="F2" s="414" t="s">
        <v>148</v>
      </c>
      <c r="G2" s="415"/>
      <c r="H2" s="414" t="s">
        <v>95</v>
      </c>
      <c r="I2" s="415"/>
      <c r="J2" s="414" t="s">
        <v>96</v>
      </c>
      <c r="K2" s="415"/>
      <c r="L2" s="414" t="s">
        <v>97</v>
      </c>
      <c r="M2" s="415"/>
      <c r="N2" s="414" t="s">
        <v>126</v>
      </c>
      <c r="O2" s="415"/>
      <c r="P2" s="414" t="s">
        <v>98</v>
      </c>
      <c r="Q2" s="415"/>
      <c r="R2" s="414" t="s">
        <v>99</v>
      </c>
      <c r="S2" s="415"/>
      <c r="T2" s="414" t="s">
        <v>100</v>
      </c>
      <c r="U2" s="415"/>
      <c r="V2" s="414" t="s">
        <v>252</v>
      </c>
      <c r="W2" s="415"/>
      <c r="X2" s="327"/>
      <c r="Y2" s="1" t="s">
        <v>459</v>
      </c>
      <c r="Z2" s="1" t="s">
        <v>467</v>
      </c>
      <c r="AA2" s="1" t="s">
        <v>460</v>
      </c>
      <c r="AB2" s="1" t="s">
        <v>461</v>
      </c>
      <c r="AC2" s="1" t="s">
        <v>464</v>
      </c>
      <c r="AD2" s="1" t="s">
        <v>462</v>
      </c>
      <c r="AE2" s="1" t="s">
        <v>463</v>
      </c>
      <c r="AF2" s="1" t="s">
        <v>465</v>
      </c>
      <c r="AG2" s="1" t="s">
        <v>466</v>
      </c>
    </row>
    <row r="3" spans="1:34" ht="20.25" customHeight="1" x14ac:dyDescent="0.4">
      <c r="A3" s="74"/>
      <c r="B3" s="74"/>
      <c r="C3" s="74"/>
      <c r="D3" s="452" t="s">
        <v>53</v>
      </c>
      <c r="E3" s="427"/>
      <c r="F3" s="116" t="s">
        <v>53</v>
      </c>
      <c r="G3" s="101"/>
      <c r="H3" s="116" t="s">
        <v>53</v>
      </c>
      <c r="I3" s="101"/>
      <c r="J3" s="116" t="s">
        <v>53</v>
      </c>
      <c r="K3" s="101"/>
      <c r="L3" s="116" t="s">
        <v>53</v>
      </c>
      <c r="M3" s="101"/>
      <c r="N3" s="116" t="s">
        <v>53</v>
      </c>
      <c r="O3" s="101"/>
      <c r="P3" s="116" t="s">
        <v>53</v>
      </c>
      <c r="Q3" s="101"/>
      <c r="R3" s="116" t="s">
        <v>53</v>
      </c>
      <c r="S3" s="101"/>
      <c r="T3" s="116" t="s">
        <v>53</v>
      </c>
      <c r="U3" s="101"/>
      <c r="V3" s="116" t="s">
        <v>53</v>
      </c>
      <c r="W3" s="101"/>
      <c r="X3" s="327"/>
    </row>
    <row r="4" spans="1:34" ht="12.75" customHeight="1" x14ac:dyDescent="0.4">
      <c r="A4" s="165" t="str">
        <f t="shared" ref="A4:A11" si="0">VLOOKUP(C4,VL_SOY_2020,2,FALSE)</f>
        <v>Pioneer P53Z60LX</v>
      </c>
      <c r="B4" s="165" t="str">
        <f t="shared" ref="B4:B11" si="1">VLOOKUP(C4,VL_SOY_2020,4,FALSE)</f>
        <v>RR2X/LL</v>
      </c>
      <c r="C4" s="164" t="s">
        <v>289</v>
      </c>
      <c r="D4" s="62">
        <v>53.712899999999998</v>
      </c>
      <c r="E4" s="161" t="s">
        <v>404</v>
      </c>
      <c r="F4" s="62">
        <v>52.972099999999998</v>
      </c>
      <c r="G4" s="161" t="s">
        <v>404</v>
      </c>
      <c r="H4" s="62"/>
      <c r="I4" s="161"/>
      <c r="J4" s="62">
        <v>68.103499999999997</v>
      </c>
      <c r="K4" s="161" t="s">
        <v>408</v>
      </c>
      <c r="L4" s="62">
        <v>24.202000000000002</v>
      </c>
      <c r="M4" s="161" t="s">
        <v>408</v>
      </c>
      <c r="N4" s="62">
        <v>50.508200000000002</v>
      </c>
      <c r="O4" s="161" t="s">
        <v>404</v>
      </c>
      <c r="P4" s="62">
        <v>64.837500000000006</v>
      </c>
      <c r="Q4" s="161" t="s">
        <v>408</v>
      </c>
      <c r="R4" s="62">
        <v>57.951700000000002</v>
      </c>
      <c r="S4" s="161" t="s">
        <v>404</v>
      </c>
      <c r="T4" s="62">
        <v>57.414999999999999</v>
      </c>
      <c r="U4" s="161" t="s">
        <v>404</v>
      </c>
      <c r="V4" s="62"/>
      <c r="W4" s="161"/>
      <c r="X4" s="328"/>
      <c r="Y4" s="67">
        <f t="shared" ref="Y4:Y11" si="2">IF(F4&gt;F$12,1,0)</f>
        <v>1</v>
      </c>
      <c r="Z4" s="67"/>
      <c r="AA4" s="67">
        <f t="shared" ref="AA4:AA11" si="3">IF(J4&gt;J$12,1,0)</f>
        <v>1</v>
      </c>
      <c r="AB4" s="67">
        <f t="shared" ref="AB4:AB11" si="4">IF(L4&gt;L$12,1,0)</f>
        <v>1</v>
      </c>
      <c r="AC4" s="67">
        <f t="shared" ref="AC4:AC11" si="5">IF(N4&gt;N$12,1,0)</f>
        <v>1</v>
      </c>
      <c r="AD4" s="67">
        <f t="shared" ref="AD4:AD11" si="6">IF(P4&gt;P$12,1,0)</f>
        <v>1</v>
      </c>
      <c r="AE4" s="67">
        <f t="shared" ref="AE4:AE11" si="7">IF(R4&gt;R$12,1,0)</f>
        <v>1</v>
      </c>
      <c r="AF4" s="67">
        <f t="shared" ref="AF4:AF11" si="8">IF(T4&gt;T$12,1,0)</f>
        <v>1</v>
      </c>
      <c r="AG4" s="67"/>
      <c r="AH4" s="1">
        <f t="shared" ref="AH4:AH11" si="9">SUM(Y4:AG4)/(COUNT(Y4:AG4))</f>
        <v>1</v>
      </c>
    </row>
    <row r="5" spans="1:34" x14ac:dyDescent="0.4">
      <c r="A5" s="164" t="str">
        <f t="shared" si="0"/>
        <v>Pioneer P50Z95E</v>
      </c>
      <c r="B5" s="164" t="str">
        <f t="shared" si="1"/>
        <v>E3</v>
      </c>
      <c r="C5" s="164" t="s">
        <v>276</v>
      </c>
      <c r="D5" s="62">
        <v>52.8752</v>
      </c>
      <c r="E5" s="161" t="s">
        <v>404</v>
      </c>
      <c r="F5" s="62">
        <v>47.180700000000002</v>
      </c>
      <c r="G5" s="161" t="s">
        <v>404</v>
      </c>
      <c r="H5" s="62"/>
      <c r="I5" s="161"/>
      <c r="J5" s="62">
        <v>69.498400000000004</v>
      </c>
      <c r="K5" s="161" t="s">
        <v>404</v>
      </c>
      <c r="L5" s="62">
        <v>27.473400000000002</v>
      </c>
      <c r="M5" s="161" t="s">
        <v>404</v>
      </c>
      <c r="N5" s="62">
        <v>44.454700000000003</v>
      </c>
      <c r="O5" s="161" t="s">
        <v>404</v>
      </c>
      <c r="P5" s="62">
        <v>71.792900000000003</v>
      </c>
      <c r="Q5" s="161" t="s">
        <v>404</v>
      </c>
      <c r="R5" s="62">
        <v>55.0336</v>
      </c>
      <c r="S5" s="161" t="s">
        <v>404</v>
      </c>
      <c r="T5" s="62">
        <v>54.692999999999998</v>
      </c>
      <c r="U5" s="161" t="s">
        <v>404</v>
      </c>
      <c r="V5" s="62"/>
      <c r="W5" s="161"/>
      <c r="X5" s="329"/>
      <c r="Y5" s="67">
        <f t="shared" si="2"/>
        <v>0</v>
      </c>
      <c r="Z5" s="67"/>
      <c r="AA5" s="67">
        <f t="shared" si="3"/>
        <v>1</v>
      </c>
      <c r="AB5" s="67">
        <f t="shared" si="4"/>
        <v>1</v>
      </c>
      <c r="AC5" s="67">
        <f t="shared" si="5"/>
        <v>0</v>
      </c>
      <c r="AD5" s="67">
        <f t="shared" si="6"/>
        <v>1</v>
      </c>
      <c r="AE5" s="67">
        <f t="shared" si="7"/>
        <v>1</v>
      </c>
      <c r="AF5" s="67">
        <f t="shared" si="8"/>
        <v>1</v>
      </c>
      <c r="AG5" s="67"/>
      <c r="AH5" s="1">
        <f t="shared" si="9"/>
        <v>0.7142857142857143</v>
      </c>
    </row>
    <row r="6" spans="1:34" x14ac:dyDescent="0.4">
      <c r="A6" s="53" t="str">
        <f t="shared" si="0"/>
        <v>USG 7543XF</v>
      </c>
      <c r="B6" s="53" t="str">
        <f t="shared" si="1"/>
        <v>XF</v>
      </c>
      <c r="C6" s="53" t="s">
        <v>216</v>
      </c>
      <c r="D6" s="62">
        <v>48.040100000000002</v>
      </c>
      <c r="E6" s="161" t="s">
        <v>469</v>
      </c>
      <c r="F6" s="62">
        <v>45.231299999999997</v>
      </c>
      <c r="G6" s="161" t="s">
        <v>404</v>
      </c>
      <c r="H6" s="62"/>
      <c r="I6" s="161"/>
      <c r="J6" s="62">
        <v>47.326900000000002</v>
      </c>
      <c r="K6" s="161" t="s">
        <v>406</v>
      </c>
      <c r="L6" s="62">
        <v>18.186399999999999</v>
      </c>
      <c r="M6" s="161" t="s">
        <v>457</v>
      </c>
      <c r="N6" s="62">
        <v>50.072800000000001</v>
      </c>
      <c r="O6" s="161" t="s">
        <v>404</v>
      </c>
      <c r="P6" s="62">
        <v>64.353999999999999</v>
      </c>
      <c r="Q6" s="161" t="s">
        <v>408</v>
      </c>
      <c r="R6" s="62">
        <v>56.0505</v>
      </c>
      <c r="S6" s="161" t="s">
        <v>404</v>
      </c>
      <c r="T6" s="62">
        <v>51.734299999999998</v>
      </c>
      <c r="U6" s="161" t="s">
        <v>404</v>
      </c>
      <c r="V6" s="62"/>
      <c r="W6" s="161"/>
      <c r="X6" s="328"/>
      <c r="Y6" s="67">
        <f t="shared" si="2"/>
        <v>0</v>
      </c>
      <c r="Z6" s="67"/>
      <c r="AA6" s="67">
        <f t="shared" si="3"/>
        <v>0</v>
      </c>
      <c r="AB6" s="67">
        <f t="shared" si="4"/>
        <v>0</v>
      </c>
      <c r="AC6" s="67">
        <f t="shared" si="5"/>
        <v>1</v>
      </c>
      <c r="AD6" s="67">
        <f t="shared" si="6"/>
        <v>1</v>
      </c>
      <c r="AE6" s="67">
        <f t="shared" si="7"/>
        <v>1</v>
      </c>
      <c r="AF6" s="67">
        <f t="shared" si="8"/>
        <v>1</v>
      </c>
      <c r="AG6" s="67"/>
      <c r="AH6" s="1">
        <f t="shared" si="9"/>
        <v>0.5714285714285714</v>
      </c>
    </row>
    <row r="7" spans="1:34" x14ac:dyDescent="0.4">
      <c r="A7" s="164" t="str">
        <f t="shared" si="0"/>
        <v>MO S20-13179LL55</v>
      </c>
      <c r="B7" s="164" t="str">
        <f t="shared" si="1"/>
        <v>LL</v>
      </c>
      <c r="C7" s="164" t="s">
        <v>283</v>
      </c>
      <c r="D7" s="62">
        <v>47.393000000000001</v>
      </c>
      <c r="E7" s="161" t="s">
        <v>469</v>
      </c>
      <c r="F7" s="62">
        <v>50.670400000000001</v>
      </c>
      <c r="G7" s="161" t="s">
        <v>404</v>
      </c>
      <c r="H7" s="62"/>
      <c r="I7" s="161"/>
      <c r="J7" s="62">
        <v>60.726399999999998</v>
      </c>
      <c r="K7" s="161" t="s">
        <v>409</v>
      </c>
      <c r="L7" s="62">
        <v>21.559200000000001</v>
      </c>
      <c r="M7" s="161" t="s">
        <v>407</v>
      </c>
      <c r="N7" s="62">
        <v>41.042900000000003</v>
      </c>
      <c r="O7" s="161" t="s">
        <v>404</v>
      </c>
      <c r="P7" s="62">
        <v>57.476900000000001</v>
      </c>
      <c r="Q7" s="161" t="s">
        <v>407</v>
      </c>
      <c r="R7" s="62">
        <v>53.568800000000003</v>
      </c>
      <c r="S7" s="161" t="s">
        <v>404</v>
      </c>
      <c r="T7" s="62">
        <v>46.706200000000003</v>
      </c>
      <c r="U7" s="161" t="s">
        <v>404</v>
      </c>
      <c r="V7" s="62"/>
      <c r="W7" s="161"/>
      <c r="X7" s="329"/>
      <c r="Y7" s="67">
        <f t="shared" si="2"/>
        <v>1</v>
      </c>
      <c r="Z7" s="67"/>
      <c r="AA7" s="67">
        <f t="shared" si="3"/>
        <v>1</v>
      </c>
      <c r="AB7" s="67">
        <f t="shared" si="4"/>
        <v>1</v>
      </c>
      <c r="AC7" s="67">
        <f t="shared" si="5"/>
        <v>0</v>
      </c>
      <c r="AD7" s="67">
        <f t="shared" si="6"/>
        <v>0</v>
      </c>
      <c r="AE7" s="67">
        <f t="shared" si="7"/>
        <v>1</v>
      </c>
      <c r="AF7" s="67">
        <f t="shared" si="8"/>
        <v>0</v>
      </c>
      <c r="AG7" s="67"/>
      <c r="AH7" s="1">
        <f t="shared" si="9"/>
        <v>0.5714285714285714</v>
      </c>
    </row>
    <row r="8" spans="1:34" x14ac:dyDescent="0.4">
      <c r="A8" s="164" t="str">
        <f t="shared" si="0"/>
        <v>Progeny 5056XFS</v>
      </c>
      <c r="B8" s="164" t="str">
        <f t="shared" si="1"/>
        <v>XFS</v>
      </c>
      <c r="C8" s="164" t="s">
        <v>176</v>
      </c>
      <c r="D8" s="62">
        <v>46.516199999999998</v>
      </c>
      <c r="E8" s="161" t="s">
        <v>469</v>
      </c>
      <c r="F8" s="62">
        <v>54.065600000000003</v>
      </c>
      <c r="G8" s="161" t="s">
        <v>404</v>
      </c>
      <c r="H8" s="62"/>
      <c r="I8" s="161"/>
      <c r="J8" s="62">
        <v>51.633699999999997</v>
      </c>
      <c r="K8" s="161" t="s">
        <v>406</v>
      </c>
      <c r="L8" s="62">
        <v>16.165600000000001</v>
      </c>
      <c r="M8" s="161" t="s">
        <v>458</v>
      </c>
      <c r="N8" s="62">
        <v>44.958199999999998</v>
      </c>
      <c r="O8" s="161" t="s">
        <v>404</v>
      </c>
      <c r="P8" s="62">
        <v>59.093000000000004</v>
      </c>
      <c r="Q8" s="161" t="s">
        <v>407</v>
      </c>
      <c r="R8" s="62">
        <v>54.504300000000001</v>
      </c>
      <c r="S8" s="161" t="s">
        <v>404</v>
      </c>
      <c r="T8" s="62">
        <v>45.192900000000002</v>
      </c>
      <c r="U8" s="161" t="s">
        <v>404</v>
      </c>
      <c r="V8" s="62"/>
      <c r="W8" s="161"/>
      <c r="X8" s="328"/>
      <c r="Y8" s="67">
        <f t="shared" si="2"/>
        <v>1</v>
      </c>
      <c r="Z8" s="67"/>
      <c r="AA8" s="67">
        <f t="shared" si="3"/>
        <v>0</v>
      </c>
      <c r="AB8" s="67">
        <f t="shared" si="4"/>
        <v>0</v>
      </c>
      <c r="AC8" s="67">
        <f t="shared" si="5"/>
        <v>0</v>
      </c>
      <c r="AD8" s="67">
        <f t="shared" si="6"/>
        <v>1</v>
      </c>
      <c r="AE8" s="67">
        <f t="shared" si="7"/>
        <v>1</v>
      </c>
      <c r="AF8" s="67">
        <f t="shared" si="8"/>
        <v>0</v>
      </c>
      <c r="AG8" s="67"/>
      <c r="AH8" s="1">
        <f t="shared" si="9"/>
        <v>0.42857142857142855</v>
      </c>
    </row>
    <row r="9" spans="1:34" x14ac:dyDescent="0.4">
      <c r="A9" s="164" t="str">
        <f t="shared" si="0"/>
        <v>MO S20-1492</v>
      </c>
      <c r="B9" s="164" t="str">
        <f t="shared" si="1"/>
        <v>Conv</v>
      </c>
      <c r="C9" s="164" t="s">
        <v>262</v>
      </c>
      <c r="D9" s="62">
        <v>45.003799999999998</v>
      </c>
      <c r="E9" s="161" t="s">
        <v>407</v>
      </c>
      <c r="F9" s="62">
        <v>50.022599999999997</v>
      </c>
      <c r="G9" s="161" t="s">
        <v>404</v>
      </c>
      <c r="H9" s="62"/>
      <c r="I9" s="161"/>
      <c r="J9" s="62">
        <v>47.304000000000002</v>
      </c>
      <c r="K9" s="161" t="s">
        <v>406</v>
      </c>
      <c r="L9" s="62">
        <v>16.953700000000001</v>
      </c>
      <c r="M9" s="161" t="s">
        <v>458</v>
      </c>
      <c r="N9" s="62">
        <v>45.783499999999997</v>
      </c>
      <c r="O9" s="161" t="s">
        <v>404</v>
      </c>
      <c r="P9" s="62">
        <v>55.113900000000001</v>
      </c>
      <c r="Q9" s="161" t="s">
        <v>457</v>
      </c>
      <c r="R9" s="62">
        <v>52.2378</v>
      </c>
      <c r="S9" s="161" t="s">
        <v>404</v>
      </c>
      <c r="T9" s="62">
        <v>45.291200000000003</v>
      </c>
      <c r="U9" s="161" t="s">
        <v>404</v>
      </c>
      <c r="V9" s="62"/>
      <c r="W9" s="161"/>
      <c r="X9" s="328"/>
      <c r="Y9" s="67">
        <f t="shared" si="2"/>
        <v>0</v>
      </c>
      <c r="Z9" s="67"/>
      <c r="AA9" s="67">
        <f t="shared" si="3"/>
        <v>0</v>
      </c>
      <c r="AB9" s="67">
        <f t="shared" si="4"/>
        <v>0</v>
      </c>
      <c r="AC9" s="67">
        <f t="shared" si="5"/>
        <v>1</v>
      </c>
      <c r="AD9" s="67">
        <f t="shared" si="6"/>
        <v>0</v>
      </c>
      <c r="AE9" s="67">
        <f t="shared" si="7"/>
        <v>0</v>
      </c>
      <c r="AF9" s="67">
        <f t="shared" si="8"/>
        <v>0</v>
      </c>
      <c r="AG9" s="67"/>
      <c r="AH9" s="1">
        <f t="shared" si="9"/>
        <v>0.14285714285714285</v>
      </c>
    </row>
    <row r="10" spans="1:34" x14ac:dyDescent="0.4">
      <c r="A10" s="164" t="str">
        <f t="shared" si="0"/>
        <v>USG 7534GT</v>
      </c>
      <c r="B10" s="164" t="str">
        <f t="shared" si="1"/>
        <v>GT</v>
      </c>
      <c r="C10" s="164" t="s">
        <v>214</v>
      </c>
      <c r="D10" s="62">
        <v>44.550800000000002</v>
      </c>
      <c r="E10" s="161" t="s">
        <v>407</v>
      </c>
      <c r="F10" s="62">
        <v>51.5154</v>
      </c>
      <c r="G10" s="161" t="s">
        <v>404</v>
      </c>
      <c r="H10" s="62"/>
      <c r="I10" s="161"/>
      <c r="J10" s="62">
        <v>56.129199999999997</v>
      </c>
      <c r="K10" s="161" t="s">
        <v>407</v>
      </c>
      <c r="L10" s="62">
        <v>16.538599999999999</v>
      </c>
      <c r="M10" s="161" t="s">
        <v>458</v>
      </c>
      <c r="N10" s="62">
        <v>42.133200000000002</v>
      </c>
      <c r="O10" s="161" t="s">
        <v>404</v>
      </c>
      <c r="P10" s="62">
        <v>52.832500000000003</v>
      </c>
      <c r="Q10" s="161" t="s">
        <v>457</v>
      </c>
      <c r="R10" s="62">
        <v>46.265900000000002</v>
      </c>
      <c r="S10" s="161" t="s">
        <v>404</v>
      </c>
      <c r="T10" s="62">
        <v>46.441200000000002</v>
      </c>
      <c r="U10" s="161" t="s">
        <v>404</v>
      </c>
      <c r="V10" s="62"/>
      <c r="W10" s="161"/>
      <c r="X10" s="328"/>
      <c r="Y10" s="67">
        <f t="shared" si="2"/>
        <v>1</v>
      </c>
      <c r="Z10" s="67"/>
      <c r="AA10" s="67">
        <f t="shared" si="3"/>
        <v>0</v>
      </c>
      <c r="AB10" s="67">
        <f t="shared" si="4"/>
        <v>0</v>
      </c>
      <c r="AC10" s="67">
        <f t="shared" si="5"/>
        <v>0</v>
      </c>
      <c r="AD10" s="67">
        <f t="shared" si="6"/>
        <v>0</v>
      </c>
      <c r="AE10" s="67">
        <f t="shared" si="7"/>
        <v>0</v>
      </c>
      <c r="AF10" s="67">
        <f t="shared" si="8"/>
        <v>0</v>
      </c>
      <c r="AG10" s="67"/>
      <c r="AH10" s="1">
        <f t="shared" si="9"/>
        <v>0.14285714285714285</v>
      </c>
    </row>
    <row r="11" spans="1:34" x14ac:dyDescent="0.4">
      <c r="A11" s="53" t="str">
        <f t="shared" si="0"/>
        <v>MO S20-4428</v>
      </c>
      <c r="B11" s="53" t="str">
        <f t="shared" si="1"/>
        <v>Conv</v>
      </c>
      <c r="C11" s="53" t="s">
        <v>263</v>
      </c>
      <c r="D11" s="62">
        <v>42.384300000000003</v>
      </c>
      <c r="E11" s="161" t="s">
        <v>406</v>
      </c>
      <c r="F11" s="62">
        <v>50.7667</v>
      </c>
      <c r="G11" s="161" t="s">
        <v>404</v>
      </c>
      <c r="H11" s="62"/>
      <c r="I11" s="161"/>
      <c r="J11" s="62">
        <v>48.863399999999999</v>
      </c>
      <c r="K11" s="161" t="s">
        <v>406</v>
      </c>
      <c r="L11" s="62">
        <v>15.923999999999999</v>
      </c>
      <c r="M11" s="161" t="s">
        <v>458</v>
      </c>
      <c r="N11" s="62">
        <v>44.853999999999999</v>
      </c>
      <c r="O11" s="161" t="s">
        <v>404</v>
      </c>
      <c r="P11" s="62">
        <v>46.860799999999998</v>
      </c>
      <c r="Q11" s="161" t="s">
        <v>458</v>
      </c>
      <c r="R11" s="62">
        <v>45.759</v>
      </c>
      <c r="S11" s="161" t="s">
        <v>404</v>
      </c>
      <c r="T11" s="62">
        <v>44.758400000000002</v>
      </c>
      <c r="U11" s="161" t="s">
        <v>404</v>
      </c>
      <c r="V11" s="62"/>
      <c r="W11" s="161"/>
      <c r="X11" s="328"/>
      <c r="Y11" s="67">
        <f t="shared" si="2"/>
        <v>1</v>
      </c>
      <c r="Z11" s="67"/>
      <c r="AA11" s="67">
        <f t="shared" si="3"/>
        <v>0</v>
      </c>
      <c r="AB11" s="67">
        <f t="shared" si="4"/>
        <v>0</v>
      </c>
      <c r="AC11" s="67">
        <f t="shared" si="5"/>
        <v>0</v>
      </c>
      <c r="AD11" s="67">
        <f t="shared" si="6"/>
        <v>0</v>
      </c>
      <c r="AE11" s="67">
        <f t="shared" si="7"/>
        <v>0</v>
      </c>
      <c r="AF11" s="67">
        <f t="shared" si="8"/>
        <v>0</v>
      </c>
      <c r="AG11" s="67"/>
      <c r="AH11" s="1">
        <f t="shared" si="9"/>
        <v>0.14285714285714285</v>
      </c>
    </row>
    <row r="12" spans="1:34" x14ac:dyDescent="0.4">
      <c r="A12" s="103" t="s">
        <v>10</v>
      </c>
      <c r="B12" s="103"/>
      <c r="C12" s="106"/>
      <c r="D12" s="200">
        <v>47.559600000000003</v>
      </c>
      <c r="E12" s="201"/>
      <c r="F12" s="204">
        <v>50.303100000000001</v>
      </c>
      <c r="G12" s="205"/>
      <c r="H12" s="204"/>
      <c r="I12" s="205"/>
      <c r="J12" s="204">
        <v>56.1982</v>
      </c>
      <c r="K12" s="289"/>
      <c r="L12" s="205">
        <v>19.625399999999999</v>
      </c>
      <c r="M12" s="205"/>
      <c r="N12" s="204">
        <v>45.475900000000003</v>
      </c>
      <c r="O12" s="289"/>
      <c r="P12" s="205">
        <v>59.045200000000001</v>
      </c>
      <c r="Q12" s="205"/>
      <c r="R12" s="204">
        <v>52.671500000000002</v>
      </c>
      <c r="S12" s="289"/>
      <c r="T12" s="205">
        <v>49.029000000000003</v>
      </c>
      <c r="U12" s="205"/>
      <c r="V12" s="343"/>
      <c r="W12" s="205"/>
      <c r="X12" s="330"/>
    </row>
    <row r="13" spans="1:34" x14ac:dyDescent="0.4">
      <c r="A13" s="56" t="s">
        <v>50</v>
      </c>
      <c r="B13" s="56"/>
      <c r="C13" s="56"/>
      <c r="D13" s="202">
        <v>5.1439000000000004</v>
      </c>
      <c r="E13" s="203"/>
      <c r="F13" s="206">
        <v>2.2097000000000002</v>
      </c>
      <c r="G13" s="207"/>
      <c r="H13" s="206"/>
      <c r="I13" s="207"/>
      <c r="J13" s="206">
        <v>6.9088000000000003</v>
      </c>
      <c r="K13" s="208"/>
      <c r="L13" s="207">
        <v>1.8605</v>
      </c>
      <c r="M13" s="207"/>
      <c r="N13" s="206">
        <v>2.8441000000000001</v>
      </c>
      <c r="O13" s="208"/>
      <c r="P13" s="207">
        <v>3.9899</v>
      </c>
      <c r="Q13" s="207"/>
      <c r="R13" s="206">
        <v>4.5033000000000003</v>
      </c>
      <c r="S13" s="208"/>
      <c r="T13" s="207">
        <v>5.0026000000000002</v>
      </c>
      <c r="U13" s="207"/>
      <c r="V13" s="206"/>
      <c r="W13" s="207"/>
      <c r="X13" s="331"/>
    </row>
    <row r="14" spans="1:34" ht="14.7" x14ac:dyDescent="0.6">
      <c r="A14" s="31" t="s">
        <v>41</v>
      </c>
      <c r="B14" s="31"/>
      <c r="C14" s="31"/>
      <c r="D14" s="137">
        <v>3.8077100000000002</v>
      </c>
      <c r="E14" s="138"/>
      <c r="F14" s="115" t="s">
        <v>405</v>
      </c>
      <c r="G14" s="102"/>
      <c r="H14" s="115"/>
      <c r="I14" s="102"/>
      <c r="J14" s="115">
        <v>12.9</v>
      </c>
      <c r="K14" s="122"/>
      <c r="L14" s="102">
        <v>4.45</v>
      </c>
      <c r="M14" s="102"/>
      <c r="N14" s="115" t="s">
        <v>405</v>
      </c>
      <c r="O14" s="122"/>
      <c r="P14" s="102">
        <v>8.74</v>
      </c>
      <c r="Q14" s="102"/>
      <c r="R14" s="115" t="s">
        <v>405</v>
      </c>
      <c r="S14" s="122"/>
      <c r="T14" s="102" t="s">
        <v>405</v>
      </c>
      <c r="U14" s="102"/>
      <c r="V14" s="115"/>
      <c r="W14" s="102"/>
      <c r="X14" s="331"/>
    </row>
    <row r="15" spans="1:34" ht="12.6" thickBot="1" x14ac:dyDescent="0.45">
      <c r="A15" s="290" t="s">
        <v>51</v>
      </c>
      <c r="B15" s="283"/>
      <c r="C15" s="283"/>
      <c r="D15" s="284">
        <v>13.118749126999999</v>
      </c>
      <c r="E15" s="285"/>
      <c r="F15" s="286">
        <v>7.4006626504000002</v>
      </c>
      <c r="G15" s="287"/>
      <c r="H15" s="286"/>
      <c r="I15" s="287"/>
      <c r="J15" s="286">
        <v>12.801809426</v>
      </c>
      <c r="K15" s="288"/>
      <c r="L15" s="287">
        <v>12.96020277</v>
      </c>
      <c r="M15" s="287"/>
      <c r="N15" s="286">
        <v>10.832486055</v>
      </c>
      <c r="O15" s="288"/>
      <c r="P15" s="287">
        <v>8.4540333209000007</v>
      </c>
      <c r="Q15" s="287"/>
      <c r="R15" s="286">
        <v>14.80427884</v>
      </c>
      <c r="S15" s="288"/>
      <c r="T15" s="287">
        <v>13.813061680000001</v>
      </c>
      <c r="U15" s="287"/>
      <c r="V15" s="286"/>
      <c r="W15" s="287"/>
      <c r="X15" s="331"/>
    </row>
    <row r="16" spans="1:34" x14ac:dyDescent="0.4">
      <c r="A16" s="7"/>
      <c r="B16" s="7"/>
      <c r="C16" s="7"/>
      <c r="D16" s="63">
        <v>8</v>
      </c>
      <c r="E16" s="63"/>
      <c r="F16" s="5">
        <v>20.297525100000001</v>
      </c>
      <c r="G16" s="5"/>
      <c r="H16" s="5">
        <v>6.1152089387000004</v>
      </c>
      <c r="I16" s="5"/>
      <c r="J16" s="5">
        <v>13.642631875999999</v>
      </c>
      <c r="K16" s="5"/>
      <c r="L16" s="1">
        <v>24.412491311</v>
      </c>
      <c r="M16" s="1"/>
      <c r="N16" s="1"/>
      <c r="O16" s="1"/>
      <c r="P16" s="1"/>
      <c r="Q16" s="1"/>
      <c r="R16" s="1"/>
      <c r="S16" s="1"/>
      <c r="T16" s="1"/>
      <c r="U16" s="1"/>
      <c r="V16" s="1"/>
      <c r="W16" s="1"/>
      <c r="X16" s="1"/>
    </row>
    <row r="17" spans="1:24" x14ac:dyDescent="0.4">
      <c r="A17" s="7"/>
      <c r="B17" s="7"/>
      <c r="C17" s="7"/>
      <c r="D17" s="63"/>
      <c r="E17" s="64"/>
      <c r="F17" s="5"/>
      <c r="G17" s="5"/>
      <c r="H17" s="5"/>
      <c r="I17" s="5"/>
      <c r="J17" s="5"/>
      <c r="K17" s="5"/>
      <c r="L17" s="5"/>
      <c r="M17" s="5"/>
      <c r="N17" s="5"/>
      <c r="O17" s="5"/>
      <c r="P17" s="5"/>
      <c r="Q17" s="5"/>
      <c r="R17" s="5"/>
      <c r="S17" s="5"/>
      <c r="T17" s="5"/>
      <c r="U17" s="5"/>
      <c r="V17" s="5"/>
      <c r="W17" s="5"/>
      <c r="X17" s="5"/>
    </row>
    <row r="18" spans="1:24" x14ac:dyDescent="0.4">
      <c r="A18" s="7"/>
      <c r="B18" s="7"/>
      <c r="C18" s="7"/>
      <c r="D18" s="63"/>
      <c r="E18" s="64"/>
      <c r="F18" s="5"/>
      <c r="G18" s="5"/>
      <c r="H18" s="5"/>
      <c r="I18" s="5"/>
      <c r="J18" s="5"/>
      <c r="K18" s="5"/>
      <c r="L18" s="5"/>
      <c r="M18" s="5"/>
      <c r="N18" s="5"/>
      <c r="O18" s="5"/>
      <c r="P18" s="5"/>
      <c r="Q18" s="5"/>
      <c r="R18" s="5"/>
      <c r="S18" s="5"/>
      <c r="T18" s="5"/>
      <c r="U18" s="5"/>
      <c r="V18" s="5"/>
      <c r="W18" s="5"/>
      <c r="X18" s="5"/>
    </row>
    <row r="19" spans="1:24" x14ac:dyDescent="0.4">
      <c r="A19" s="7"/>
      <c r="B19" s="7"/>
      <c r="C19" s="7"/>
    </row>
    <row r="20" spans="1:24" x14ac:dyDescent="0.4">
      <c r="A20" s="7"/>
      <c r="B20" s="7"/>
      <c r="C20" s="7"/>
      <c r="F20" s="8"/>
      <c r="G20" s="8"/>
      <c r="H20" s="8"/>
      <c r="I20" s="8"/>
      <c r="P20" s="1"/>
      <c r="Q20" s="1"/>
      <c r="R20" s="1"/>
      <c r="S20" s="1"/>
      <c r="T20" s="1"/>
      <c r="U20" s="1"/>
      <c r="V20" s="1"/>
      <c r="W20" s="1"/>
      <c r="X20" s="1"/>
    </row>
    <row r="21" spans="1:24" x14ac:dyDescent="0.4">
      <c r="A21" s="7"/>
      <c r="B21" s="7"/>
      <c r="C21" s="7"/>
      <c r="F21" s="8"/>
      <c r="G21" s="8"/>
      <c r="H21" s="8"/>
      <c r="I21" s="8"/>
      <c r="P21" s="1"/>
      <c r="Q21" s="1"/>
      <c r="R21" s="1"/>
      <c r="S21" s="1"/>
      <c r="T21" s="1"/>
      <c r="U21" s="1"/>
      <c r="V21" s="1"/>
      <c r="W21" s="1"/>
      <c r="X21" s="1"/>
    </row>
    <row r="22" spans="1:24" x14ac:dyDescent="0.4">
      <c r="A22" s="7"/>
      <c r="B22" s="7"/>
      <c r="C22" s="7"/>
      <c r="L22" s="1"/>
      <c r="M22" s="1"/>
      <c r="N22" s="1"/>
      <c r="O22" s="1"/>
    </row>
    <row r="23" spans="1:24" s="3" customFormat="1" x14ac:dyDescent="0.4">
      <c r="A23" s="7"/>
      <c r="B23" s="7"/>
      <c r="C23" s="7"/>
      <c r="D23" s="61"/>
      <c r="E23" s="65"/>
      <c r="L23" s="7"/>
      <c r="M23" s="7"/>
      <c r="N23" s="7"/>
      <c r="O23" s="7"/>
    </row>
    <row r="24" spans="1:24" s="3" customFormat="1" x14ac:dyDescent="0.4">
      <c r="A24" s="7"/>
      <c r="B24" s="7"/>
      <c r="C24" s="7"/>
      <c r="D24" s="61"/>
      <c r="E24" s="65"/>
      <c r="L24" s="1"/>
      <c r="M24" s="1"/>
      <c r="N24" s="1"/>
      <c r="O24" s="1"/>
    </row>
    <row r="25" spans="1:24" s="3" customFormat="1" x14ac:dyDescent="0.4">
      <c r="A25" s="7"/>
      <c r="B25" s="7"/>
      <c r="C25" s="7"/>
      <c r="D25" s="61"/>
      <c r="E25" s="65"/>
      <c r="L25" s="7"/>
      <c r="M25" s="7"/>
      <c r="N25" s="7"/>
      <c r="O25" s="7"/>
    </row>
    <row r="26" spans="1:24" s="3" customFormat="1" x14ac:dyDescent="0.4">
      <c r="A26" s="7"/>
      <c r="B26" s="7"/>
      <c r="C26" s="7"/>
      <c r="D26" s="61"/>
      <c r="E26" s="65"/>
    </row>
    <row r="27" spans="1:24" s="3" customFormat="1" x14ac:dyDescent="0.4">
      <c r="A27" s="22"/>
      <c r="B27" s="22"/>
      <c r="C27" s="22"/>
      <c r="D27" s="61"/>
      <c r="E27" s="65"/>
    </row>
  </sheetData>
  <sortState xmlns:xlrd2="http://schemas.microsoft.com/office/spreadsheetml/2017/richdata2" ref="A4:AH11">
    <sortCondition descending="1" ref="D4:D11"/>
  </sortState>
  <mergeCells count="12">
    <mergeCell ref="V2:W2"/>
    <mergeCell ref="D3:E3"/>
    <mergeCell ref="A1:U1"/>
    <mergeCell ref="D2:E2"/>
    <mergeCell ref="F2:G2"/>
    <mergeCell ref="H2:I2"/>
    <mergeCell ref="J2:K2"/>
    <mergeCell ref="L2:M2"/>
    <mergeCell ref="N2:O2"/>
    <mergeCell ref="P2:Q2"/>
    <mergeCell ref="R2:S2"/>
    <mergeCell ref="T2:U2"/>
  </mergeCells>
  <conditionalFormatting sqref="A4:W11">
    <cfRule type="expression" dxfId="24" priority="51">
      <formula>MOD(ROW(),2)=0</formula>
    </cfRule>
  </conditionalFormatting>
  <conditionalFormatting sqref="D4:D11">
    <cfRule type="top10" dxfId="23" priority="1823" percent="1" rank="25"/>
    <cfRule type="aboveAverage" dxfId="22" priority="1824"/>
  </conditionalFormatting>
  <conditionalFormatting sqref="E4:E11 G4:G11 I4:I11 K4:K11 M4:M11 O4:O11 Q4:Q11 S4:S11 U4:U11 W4:W11">
    <cfRule type="containsText" priority="47" stopIfTrue="1" operator="containsText" text="AA">
      <formula>NOT(ISERROR(SEARCH("AA",E4)))</formula>
    </cfRule>
    <cfRule type="containsText" dxfId="21" priority="48" operator="containsText" text="A">
      <formula>NOT(ISERROR(SEARCH("A",E4)))</formula>
    </cfRule>
  </conditionalFormatting>
  <conditionalFormatting sqref="F4:F11">
    <cfRule type="top10" dxfId="20" priority="1833" percent="1" rank="25"/>
    <cfRule type="aboveAverage" dxfId="19" priority="1834"/>
  </conditionalFormatting>
  <conditionalFormatting sqref="H4:H11">
    <cfRule type="top10" dxfId="18" priority="1843" percent="1" rank="25"/>
    <cfRule type="aboveAverage" dxfId="17" priority="1844"/>
  </conditionalFormatting>
  <conditionalFormatting sqref="J4:J11">
    <cfRule type="top10" dxfId="16" priority="1853" percent="1" rank="25"/>
    <cfRule type="aboveAverage" dxfId="15" priority="1854"/>
  </conditionalFormatting>
  <conditionalFormatting sqref="L4:L11">
    <cfRule type="top10" dxfId="14" priority="1863" percent="1" rank="25"/>
    <cfRule type="aboveAverage" dxfId="13" priority="1864"/>
  </conditionalFormatting>
  <conditionalFormatting sqref="N4:N11">
    <cfRule type="top10" dxfId="12" priority="1873" percent="1" rank="25"/>
    <cfRule type="aboveAverage" dxfId="11" priority="1874"/>
  </conditionalFormatting>
  <conditionalFormatting sqref="P4:P11">
    <cfRule type="top10" dxfId="10" priority="1883" percent="1" rank="25"/>
    <cfRule type="aboveAverage" dxfId="9" priority="1884"/>
  </conditionalFormatting>
  <conditionalFormatting sqref="R4:R11">
    <cfRule type="top10" dxfId="8" priority="1893" percent="1" rank="25"/>
    <cfRule type="aboveAverage" dxfId="7" priority="1894"/>
  </conditionalFormatting>
  <conditionalFormatting sqref="T4:T11">
    <cfRule type="top10" dxfId="6" priority="1903" percent="1" rank="25"/>
    <cfRule type="aboveAverage" dxfId="5" priority="1904"/>
  </conditionalFormatting>
  <conditionalFormatting sqref="V4:V11">
    <cfRule type="top10" dxfId="4" priority="1913" percent="1" rank="25"/>
    <cfRule type="aboveAverage" dxfId="3" priority="1914"/>
  </conditionalFormatting>
  <pageMargins left="0.5" right="0.5" top="0.5" bottom="0.5" header="0.3" footer="0.3"/>
  <pageSetup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pageSetUpPr fitToPage="1"/>
  </sheetPr>
  <dimension ref="A1:MD85"/>
  <sheetViews>
    <sheetView topLeftCell="B40" zoomScaleNormal="100" workbookViewId="0">
      <selection activeCell="D50" sqref="D50"/>
    </sheetView>
  </sheetViews>
  <sheetFormatPr defaultColWidth="11.71875" defaultRowHeight="12.3" x14ac:dyDescent="0.4"/>
  <cols>
    <col min="1" max="1" width="6" style="22" hidden="1" customWidth="1"/>
    <col min="2" max="2" width="22.83203125" style="43" customWidth="1"/>
    <col min="3" max="3" width="8.609375" style="42" customWidth="1"/>
    <col min="4" max="4" width="15.27734375" style="42" customWidth="1"/>
    <col min="5" max="5" width="11.27734375" style="100" customWidth="1"/>
    <col min="6" max="6" width="8.609375" style="42" customWidth="1"/>
    <col min="7" max="7" width="9.1640625" style="42" customWidth="1"/>
    <col min="8" max="8" width="30" style="100" customWidth="1"/>
    <col min="9" max="16384" width="11.71875" style="22"/>
  </cols>
  <sheetData>
    <row r="1" spans="1:8" s="1" customFormat="1" ht="15" customHeight="1" thickBot="1" x14ac:dyDescent="0.45">
      <c r="B1" s="408" t="s">
        <v>637</v>
      </c>
      <c r="C1" s="408"/>
      <c r="D1" s="408"/>
      <c r="E1" s="408"/>
      <c r="F1" s="408"/>
      <c r="G1" s="408"/>
      <c r="H1" s="408"/>
    </row>
    <row r="2" spans="1:8" s="98" customFormat="1" ht="14.1" x14ac:dyDescent="0.4">
      <c r="B2" s="76" t="s">
        <v>71</v>
      </c>
      <c r="C2" s="159" t="s">
        <v>103</v>
      </c>
      <c r="D2" s="159" t="s">
        <v>102</v>
      </c>
      <c r="E2" s="159" t="s">
        <v>104</v>
      </c>
      <c r="F2" s="159" t="s">
        <v>88</v>
      </c>
      <c r="G2" s="159" t="s">
        <v>89</v>
      </c>
      <c r="H2" s="159" t="s">
        <v>46</v>
      </c>
    </row>
    <row r="3" spans="1:8" s="1" customFormat="1" ht="12.55" customHeight="1" x14ac:dyDescent="0.4">
      <c r="A3" s="12" t="s">
        <v>291</v>
      </c>
      <c r="B3" s="344" t="s">
        <v>314</v>
      </c>
      <c r="C3" s="345">
        <v>4.2</v>
      </c>
      <c r="D3" s="346" t="s">
        <v>140</v>
      </c>
      <c r="E3" s="344" t="s">
        <v>123</v>
      </c>
      <c r="F3" s="346" t="s">
        <v>374</v>
      </c>
      <c r="G3" s="346" t="s">
        <v>90</v>
      </c>
      <c r="H3" s="344" t="s">
        <v>375</v>
      </c>
    </row>
    <row r="4" spans="1:8" s="1" customFormat="1" ht="12.55" customHeight="1" x14ac:dyDescent="0.4">
      <c r="A4" s="12" t="s">
        <v>306</v>
      </c>
      <c r="B4" s="344" t="s">
        <v>315</v>
      </c>
      <c r="C4" s="345">
        <v>4.4000000000000004</v>
      </c>
      <c r="D4" s="346" t="s">
        <v>160</v>
      </c>
      <c r="E4" s="344" t="s">
        <v>120</v>
      </c>
      <c r="F4" s="346" t="s">
        <v>376</v>
      </c>
      <c r="G4" s="346" t="s">
        <v>90</v>
      </c>
      <c r="H4" s="344" t="s">
        <v>375</v>
      </c>
    </row>
    <row r="5" spans="1:8" s="1" customFormat="1" ht="12.55" customHeight="1" x14ac:dyDescent="0.4">
      <c r="A5" s="12" t="s">
        <v>307</v>
      </c>
      <c r="B5" s="344" t="s">
        <v>316</v>
      </c>
      <c r="C5" s="345">
        <v>4.9000000000000004</v>
      </c>
      <c r="D5" s="346" t="s">
        <v>160</v>
      </c>
      <c r="E5" s="344" t="s">
        <v>123</v>
      </c>
      <c r="F5" s="346" t="s">
        <v>377</v>
      </c>
      <c r="G5" s="346" t="s">
        <v>90</v>
      </c>
      <c r="H5" s="344" t="s">
        <v>375</v>
      </c>
    </row>
    <row r="6" spans="1:8" s="1" customFormat="1" ht="12.55" customHeight="1" x14ac:dyDescent="0.4">
      <c r="A6" s="12" t="s">
        <v>313</v>
      </c>
      <c r="B6" s="344" t="s">
        <v>317</v>
      </c>
      <c r="C6" s="345">
        <v>3.5</v>
      </c>
      <c r="D6" s="346" t="s">
        <v>166</v>
      </c>
      <c r="E6" s="344" t="s">
        <v>378</v>
      </c>
      <c r="F6" s="346"/>
      <c r="G6" s="346"/>
      <c r="H6" s="344" t="s">
        <v>379</v>
      </c>
    </row>
    <row r="7" spans="1:8" s="1" customFormat="1" ht="12.55" customHeight="1" x14ac:dyDescent="0.4">
      <c r="A7" s="12" t="s">
        <v>254</v>
      </c>
      <c r="B7" s="344" t="s">
        <v>318</v>
      </c>
      <c r="C7" s="345">
        <v>3.7</v>
      </c>
      <c r="D7" s="346" t="s">
        <v>166</v>
      </c>
      <c r="E7" s="344" t="s">
        <v>378</v>
      </c>
      <c r="F7" s="346"/>
      <c r="G7" s="346"/>
      <c r="H7" s="347" t="s">
        <v>379</v>
      </c>
    </row>
    <row r="8" spans="1:8" s="1" customFormat="1" ht="12.55" customHeight="1" x14ac:dyDescent="0.4">
      <c r="A8" s="12" t="s">
        <v>255</v>
      </c>
      <c r="B8" s="347" t="s">
        <v>319</v>
      </c>
      <c r="C8" s="345">
        <v>3.8</v>
      </c>
      <c r="D8" s="348" t="s">
        <v>166</v>
      </c>
      <c r="E8" s="344" t="s">
        <v>378</v>
      </c>
      <c r="F8" s="346"/>
      <c r="G8" s="346"/>
      <c r="H8" s="344" t="s">
        <v>379</v>
      </c>
    </row>
    <row r="9" spans="1:8" s="1" customFormat="1" ht="12.55" customHeight="1" x14ac:dyDescent="0.4">
      <c r="A9" s="12" t="s">
        <v>256</v>
      </c>
      <c r="B9" s="344" t="s">
        <v>320</v>
      </c>
      <c r="C9" s="349">
        <v>4.3</v>
      </c>
      <c r="D9" s="346" t="s">
        <v>166</v>
      </c>
      <c r="E9" s="344" t="s">
        <v>378</v>
      </c>
      <c r="F9" s="348"/>
      <c r="G9" s="348"/>
      <c r="H9" s="344" t="s">
        <v>379</v>
      </c>
    </row>
    <row r="10" spans="1:8" s="1" customFormat="1" ht="12.55" customHeight="1" x14ac:dyDescent="0.4">
      <c r="A10" s="12" t="s">
        <v>257</v>
      </c>
      <c r="B10" s="344" t="s">
        <v>321</v>
      </c>
      <c r="C10" s="345">
        <v>4.4000000000000004</v>
      </c>
      <c r="D10" s="346" t="s">
        <v>166</v>
      </c>
      <c r="E10" s="347" t="s">
        <v>378</v>
      </c>
      <c r="F10" s="346"/>
      <c r="G10" s="346"/>
      <c r="H10" s="344" t="s">
        <v>379</v>
      </c>
    </row>
    <row r="11" spans="1:8" s="1" customFormat="1" ht="12.55" customHeight="1" x14ac:dyDescent="0.4">
      <c r="A11" s="12" t="s">
        <v>258</v>
      </c>
      <c r="B11" s="344" t="s">
        <v>322</v>
      </c>
      <c r="C11" s="345">
        <v>4.4000000000000004</v>
      </c>
      <c r="D11" s="346" t="s">
        <v>166</v>
      </c>
      <c r="E11" s="344" t="s">
        <v>378</v>
      </c>
      <c r="F11" s="346"/>
      <c r="G11" s="346"/>
      <c r="H11" s="344" t="s">
        <v>379</v>
      </c>
    </row>
    <row r="12" spans="1:8" s="1" customFormat="1" ht="12.55" customHeight="1" x14ac:dyDescent="0.4">
      <c r="A12" s="12" t="s">
        <v>270</v>
      </c>
      <c r="B12" s="344" t="s">
        <v>323</v>
      </c>
      <c r="C12" s="345">
        <v>4.5999999999999996</v>
      </c>
      <c r="D12" s="346" t="s">
        <v>121</v>
      </c>
      <c r="E12" s="344"/>
      <c r="F12" s="346" t="s">
        <v>8</v>
      </c>
      <c r="G12" s="346"/>
      <c r="H12" s="344"/>
    </row>
    <row r="13" spans="1:8" s="1" customFormat="1" ht="12.55" customHeight="1" x14ac:dyDescent="0.4">
      <c r="A13" s="12" t="s">
        <v>295</v>
      </c>
      <c r="B13" s="344" t="s">
        <v>324</v>
      </c>
      <c r="C13" s="345">
        <v>4.5999999999999996</v>
      </c>
      <c r="D13" s="346" t="s">
        <v>140</v>
      </c>
      <c r="E13" s="344"/>
      <c r="F13" s="346" t="s">
        <v>8</v>
      </c>
      <c r="G13" s="346"/>
      <c r="H13" s="344"/>
    </row>
    <row r="14" spans="1:8" s="1" customFormat="1" ht="12.55" customHeight="1" x14ac:dyDescent="0.4">
      <c r="A14" s="12" t="s">
        <v>296</v>
      </c>
      <c r="B14" s="344" t="s">
        <v>325</v>
      </c>
      <c r="C14" s="345">
        <v>4.8</v>
      </c>
      <c r="D14" s="346" t="s">
        <v>140</v>
      </c>
      <c r="E14" s="344"/>
      <c r="F14" s="346" t="s">
        <v>8</v>
      </c>
      <c r="G14" s="346"/>
      <c r="H14" s="344"/>
    </row>
    <row r="15" spans="1:8" s="1" customFormat="1" ht="12.55" customHeight="1" x14ac:dyDescent="0.4">
      <c r="A15" s="12" t="s">
        <v>297</v>
      </c>
      <c r="B15" s="344" t="s">
        <v>326</v>
      </c>
      <c r="C15" s="345">
        <v>4.5999999999999996</v>
      </c>
      <c r="D15" s="346" t="s">
        <v>140</v>
      </c>
      <c r="E15" s="344" t="s">
        <v>380</v>
      </c>
      <c r="F15" s="346" t="s">
        <v>381</v>
      </c>
      <c r="G15" s="346" t="s">
        <v>381</v>
      </c>
      <c r="H15" s="344" t="s">
        <v>382</v>
      </c>
    </row>
    <row r="16" spans="1:8" s="1" customFormat="1" ht="12.55" customHeight="1" x14ac:dyDescent="0.4">
      <c r="A16" s="70" t="s">
        <v>204</v>
      </c>
      <c r="B16" s="344" t="s">
        <v>508</v>
      </c>
      <c r="C16" s="345">
        <v>4.8</v>
      </c>
      <c r="D16" s="346" t="s">
        <v>140</v>
      </c>
      <c r="E16" s="344" t="s">
        <v>250</v>
      </c>
      <c r="F16" s="346" t="s">
        <v>381</v>
      </c>
      <c r="G16" s="346" t="s">
        <v>381</v>
      </c>
      <c r="H16" s="350" t="s">
        <v>383</v>
      </c>
    </row>
    <row r="17" spans="1:342" s="1" customFormat="1" ht="12.55" customHeight="1" x14ac:dyDescent="0.4">
      <c r="A17" s="12" t="s">
        <v>264</v>
      </c>
      <c r="B17" s="350" t="s">
        <v>327</v>
      </c>
      <c r="C17" s="163">
        <v>3.8</v>
      </c>
      <c r="D17" s="351" t="s">
        <v>121</v>
      </c>
      <c r="E17" s="344" t="s">
        <v>118</v>
      </c>
      <c r="F17" s="351" t="s">
        <v>91</v>
      </c>
      <c r="G17" s="351" t="s">
        <v>91</v>
      </c>
      <c r="H17" s="344" t="s">
        <v>384</v>
      </c>
    </row>
    <row r="18" spans="1:342" s="1" customFormat="1" ht="12.55" customHeight="1" x14ac:dyDescent="0.4">
      <c r="A18" s="70" t="s">
        <v>136</v>
      </c>
      <c r="B18" s="344" t="s">
        <v>141</v>
      </c>
      <c r="C18" s="345">
        <v>4.0999999999999996</v>
      </c>
      <c r="D18" s="346" t="s">
        <v>121</v>
      </c>
      <c r="E18" s="344" t="s">
        <v>118</v>
      </c>
      <c r="F18" s="346" t="s">
        <v>70</v>
      </c>
      <c r="G18" s="346" t="s">
        <v>91</v>
      </c>
      <c r="H18" s="350" t="s">
        <v>384</v>
      </c>
    </row>
    <row r="19" spans="1:342" s="1" customFormat="1" ht="12.55" customHeight="1" x14ac:dyDescent="0.4">
      <c r="A19" s="12" t="s">
        <v>308</v>
      </c>
      <c r="B19" s="350" t="s">
        <v>328</v>
      </c>
      <c r="C19" s="163">
        <v>4.3</v>
      </c>
      <c r="D19" s="351" t="s">
        <v>160</v>
      </c>
      <c r="E19" s="350" t="s">
        <v>179</v>
      </c>
      <c r="F19" s="351" t="s">
        <v>91</v>
      </c>
      <c r="G19" s="351" t="s">
        <v>8</v>
      </c>
      <c r="H19" s="344" t="s">
        <v>384</v>
      </c>
    </row>
    <row r="20" spans="1:342" s="1" customFormat="1" ht="12.55" customHeight="1" x14ac:dyDescent="0.4">
      <c r="A20" s="12" t="s">
        <v>267</v>
      </c>
      <c r="B20" s="344" t="s">
        <v>329</v>
      </c>
      <c r="C20" s="345">
        <v>4.5</v>
      </c>
      <c r="D20" s="346" t="s">
        <v>121</v>
      </c>
      <c r="E20" s="344" t="s">
        <v>120</v>
      </c>
      <c r="F20" s="346" t="s">
        <v>70</v>
      </c>
      <c r="G20" s="346" t="s">
        <v>91</v>
      </c>
      <c r="H20" s="350" t="s">
        <v>384</v>
      </c>
    </row>
    <row r="21" spans="1:342" s="1" customFormat="1" ht="12.55" customHeight="1" x14ac:dyDescent="0.4">
      <c r="A21" s="70" t="s">
        <v>170</v>
      </c>
      <c r="B21" s="350" t="s">
        <v>161</v>
      </c>
      <c r="C21" s="163">
        <v>4.7</v>
      </c>
      <c r="D21" s="351" t="s">
        <v>160</v>
      </c>
      <c r="E21" s="350" t="s">
        <v>120</v>
      </c>
      <c r="F21" s="351" t="s">
        <v>91</v>
      </c>
      <c r="G21" s="351" t="s">
        <v>70</v>
      </c>
      <c r="H21" s="344" t="s">
        <v>384</v>
      </c>
    </row>
    <row r="22" spans="1:342" s="1" customFormat="1" ht="12.55" customHeight="1" x14ac:dyDescent="0.4">
      <c r="A22" s="12" t="s">
        <v>298</v>
      </c>
      <c r="B22" s="344" t="s">
        <v>330</v>
      </c>
      <c r="C22" s="345">
        <v>4.8</v>
      </c>
      <c r="D22" s="346" t="s">
        <v>140</v>
      </c>
      <c r="E22" s="344" t="s">
        <v>123</v>
      </c>
      <c r="F22" s="346" t="s">
        <v>91</v>
      </c>
      <c r="G22" s="346" t="s">
        <v>91</v>
      </c>
      <c r="H22" s="350" t="s">
        <v>384</v>
      </c>
    </row>
    <row r="23" spans="1:342" s="1" customFormat="1" ht="12.55" customHeight="1" x14ac:dyDescent="0.4">
      <c r="A23" s="70" t="s">
        <v>171</v>
      </c>
      <c r="B23" s="350" t="s">
        <v>162</v>
      </c>
      <c r="C23" s="163">
        <v>4.9000000000000004</v>
      </c>
      <c r="D23" s="351" t="s">
        <v>160</v>
      </c>
      <c r="E23" s="350" t="s">
        <v>123</v>
      </c>
      <c r="F23" s="351" t="s">
        <v>70</v>
      </c>
      <c r="G23" s="351" t="s">
        <v>8</v>
      </c>
      <c r="H23" s="344" t="s">
        <v>384</v>
      </c>
    </row>
    <row r="24" spans="1:342" s="1" customFormat="1" ht="12.55" customHeight="1" x14ac:dyDescent="0.4">
      <c r="A24" s="12" t="s">
        <v>287</v>
      </c>
      <c r="B24" s="344" t="s">
        <v>331</v>
      </c>
      <c r="C24" s="345">
        <v>4.5</v>
      </c>
      <c r="D24" s="346" t="s">
        <v>385</v>
      </c>
      <c r="E24" s="344" t="s">
        <v>386</v>
      </c>
      <c r="F24" s="346">
        <v>7</v>
      </c>
      <c r="G24" s="346" t="s">
        <v>207</v>
      </c>
      <c r="H24" s="350"/>
    </row>
    <row r="25" spans="1:342" s="1" customFormat="1" ht="12.55" customHeight="1" x14ac:dyDescent="0.4">
      <c r="A25" s="12" t="s">
        <v>286</v>
      </c>
      <c r="B25" s="350" t="s">
        <v>332</v>
      </c>
      <c r="C25" s="163">
        <v>4.7</v>
      </c>
      <c r="D25" s="351" t="s">
        <v>387</v>
      </c>
      <c r="E25" s="350" t="s">
        <v>386</v>
      </c>
      <c r="F25" s="351">
        <v>4</v>
      </c>
      <c r="G25" s="351">
        <v>7</v>
      </c>
      <c r="H25" s="344"/>
    </row>
    <row r="26" spans="1:342" s="1" customFormat="1" ht="12.55" customHeight="1" x14ac:dyDescent="0.4">
      <c r="A26" s="12" t="s">
        <v>290</v>
      </c>
      <c r="B26" s="344" t="s">
        <v>333</v>
      </c>
      <c r="C26" s="345">
        <v>3.9</v>
      </c>
      <c r="D26" s="346" t="s">
        <v>140</v>
      </c>
      <c r="E26" s="344">
        <v>3</v>
      </c>
      <c r="F26" s="346" t="s">
        <v>91</v>
      </c>
      <c r="G26" s="346" t="s">
        <v>91</v>
      </c>
      <c r="H26" s="350" t="s">
        <v>388</v>
      </c>
    </row>
    <row r="27" spans="1:342" s="1" customFormat="1" ht="12.55" customHeight="1" x14ac:dyDescent="0.4">
      <c r="A27" s="12" t="s">
        <v>292</v>
      </c>
      <c r="B27" s="350" t="s">
        <v>334</v>
      </c>
      <c r="C27" s="163">
        <v>4.0999999999999996</v>
      </c>
      <c r="D27" s="351" t="s">
        <v>140</v>
      </c>
      <c r="E27" s="350">
        <v>3</v>
      </c>
      <c r="F27" s="351" t="s">
        <v>91</v>
      </c>
      <c r="G27" s="351" t="s">
        <v>8</v>
      </c>
      <c r="H27" s="344" t="s">
        <v>388</v>
      </c>
    </row>
    <row r="28" spans="1:342" s="1" customFormat="1" ht="12.55" customHeight="1" x14ac:dyDescent="0.4">
      <c r="A28" s="70" t="s">
        <v>205</v>
      </c>
      <c r="B28" s="344" t="s">
        <v>206</v>
      </c>
      <c r="C28" s="345">
        <v>4.4000000000000004</v>
      </c>
      <c r="D28" s="346" t="s">
        <v>140</v>
      </c>
      <c r="E28" s="344" t="s">
        <v>178</v>
      </c>
      <c r="F28" s="346" t="s">
        <v>8</v>
      </c>
      <c r="G28" s="346" t="s">
        <v>8</v>
      </c>
      <c r="H28" s="350" t="s">
        <v>388</v>
      </c>
    </row>
    <row r="29" spans="1:342" s="99" customFormat="1" ht="12.55" customHeight="1" x14ac:dyDescent="0.4">
      <c r="A29" s="12" t="s">
        <v>293</v>
      </c>
      <c r="B29" s="350" t="s">
        <v>335</v>
      </c>
      <c r="C29" s="163">
        <v>4.5</v>
      </c>
      <c r="D29" s="351" t="s">
        <v>140</v>
      </c>
      <c r="E29" s="350">
        <v>3</v>
      </c>
      <c r="F29" s="351" t="s">
        <v>91</v>
      </c>
      <c r="G29" s="351" t="s">
        <v>8</v>
      </c>
      <c r="H29" s="350" t="s">
        <v>388</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row>
    <row r="30" spans="1:342" s="1" customFormat="1" ht="12.55" customHeight="1" x14ac:dyDescent="0.4">
      <c r="A30" s="12" t="s">
        <v>299</v>
      </c>
      <c r="B30" s="350" t="s">
        <v>336</v>
      </c>
      <c r="C30" s="163">
        <v>4.5999999999999996</v>
      </c>
      <c r="D30" s="351" t="s">
        <v>140</v>
      </c>
      <c r="E30" s="344"/>
      <c r="F30" s="351" t="s">
        <v>91</v>
      </c>
      <c r="G30" s="351" t="s">
        <v>8</v>
      </c>
      <c r="H30" s="344" t="s">
        <v>388</v>
      </c>
    </row>
    <row r="31" spans="1:342" s="1" customFormat="1" ht="12.55" customHeight="1" x14ac:dyDescent="0.4">
      <c r="A31" s="12" t="s">
        <v>300</v>
      </c>
      <c r="B31" s="344" t="s">
        <v>337</v>
      </c>
      <c r="C31" s="345">
        <v>4.8</v>
      </c>
      <c r="D31" s="346" t="s">
        <v>140</v>
      </c>
      <c r="E31" s="350">
        <v>3</v>
      </c>
      <c r="F31" s="346" t="s">
        <v>8</v>
      </c>
      <c r="G31" s="346" t="s">
        <v>91</v>
      </c>
      <c r="H31" s="344" t="s">
        <v>388</v>
      </c>
    </row>
    <row r="32" spans="1:342" s="1" customFormat="1" ht="12.55" customHeight="1" x14ac:dyDescent="0.4">
      <c r="A32" s="70" t="s">
        <v>172</v>
      </c>
      <c r="B32" s="344" t="s">
        <v>163</v>
      </c>
      <c r="C32" s="345">
        <v>4.8</v>
      </c>
      <c r="D32" s="346" t="s">
        <v>140</v>
      </c>
      <c r="E32" s="344">
        <v>3</v>
      </c>
      <c r="F32" s="346" t="s">
        <v>8</v>
      </c>
      <c r="G32" s="346" t="s">
        <v>8</v>
      </c>
      <c r="H32" s="350" t="s">
        <v>388</v>
      </c>
    </row>
    <row r="33" spans="1:342" s="99" customFormat="1" ht="12.55" customHeight="1" x14ac:dyDescent="0.4">
      <c r="A33" s="12" t="s">
        <v>301</v>
      </c>
      <c r="B33" s="350" t="s">
        <v>338</v>
      </c>
      <c r="C33" s="163">
        <v>4.9000000000000004</v>
      </c>
      <c r="D33" s="351" t="s">
        <v>140</v>
      </c>
      <c r="E33" s="350">
        <v>3</v>
      </c>
      <c r="F33" s="351" t="s">
        <v>8</v>
      </c>
      <c r="G33" s="351" t="s">
        <v>91</v>
      </c>
      <c r="H33" s="344" t="s">
        <v>388</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row>
    <row r="34" spans="1:342" s="99" customFormat="1" ht="12.55" customHeight="1" x14ac:dyDescent="0.4">
      <c r="A34" s="12" t="s">
        <v>259</v>
      </c>
      <c r="B34" s="344" t="s">
        <v>339</v>
      </c>
      <c r="C34" s="345">
        <v>4.0999999999999996</v>
      </c>
      <c r="D34" s="346" t="s">
        <v>166</v>
      </c>
      <c r="E34" s="350" t="s">
        <v>389</v>
      </c>
      <c r="F34" s="346"/>
      <c r="G34" s="346"/>
      <c r="H34" s="350" t="s">
        <v>208</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row>
    <row r="35" spans="1:342" s="99" customFormat="1" ht="12.55" customHeight="1" x14ac:dyDescent="0.4">
      <c r="A35" s="12" t="s">
        <v>260</v>
      </c>
      <c r="B35" s="350" t="s">
        <v>340</v>
      </c>
      <c r="C35" s="163">
        <v>4.5</v>
      </c>
      <c r="D35" s="351" t="s">
        <v>166</v>
      </c>
      <c r="E35" s="344"/>
      <c r="F35" s="351"/>
      <c r="G35" s="351"/>
      <c r="H35" s="344" t="s">
        <v>208</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row>
    <row r="36" spans="1:342" s="99" customFormat="1" ht="12.55" customHeight="1" x14ac:dyDescent="0.4">
      <c r="A36" s="12" t="s">
        <v>284</v>
      </c>
      <c r="B36" s="344" t="s">
        <v>341</v>
      </c>
      <c r="C36" s="345">
        <v>4.5</v>
      </c>
      <c r="D36" s="346" t="s">
        <v>390</v>
      </c>
      <c r="E36" s="344"/>
      <c r="F36" s="346"/>
      <c r="G36" s="346"/>
      <c r="H36" s="350" t="s">
        <v>208</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row>
    <row r="37" spans="1:342" s="99" customFormat="1" ht="12.55" customHeight="1" x14ac:dyDescent="0.4">
      <c r="A37" s="12" t="s">
        <v>285</v>
      </c>
      <c r="B37" s="350" t="s">
        <v>342</v>
      </c>
      <c r="C37" s="163">
        <v>4.5</v>
      </c>
      <c r="D37" s="351" t="s">
        <v>390</v>
      </c>
      <c r="E37" s="350" t="s">
        <v>391</v>
      </c>
      <c r="F37" s="351"/>
      <c r="G37" s="351"/>
      <c r="H37" s="344" t="s">
        <v>208</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row>
    <row r="38" spans="1:342" s="99" customFormat="1" ht="12.55" customHeight="1" x14ac:dyDescent="0.4">
      <c r="A38" s="12" t="s">
        <v>261</v>
      </c>
      <c r="B38" s="344" t="s">
        <v>343</v>
      </c>
      <c r="C38" s="345">
        <v>4.5999999999999996</v>
      </c>
      <c r="D38" s="346" t="s">
        <v>166</v>
      </c>
      <c r="E38" s="344"/>
      <c r="F38" s="346"/>
      <c r="G38" s="346"/>
      <c r="H38" s="350" t="s">
        <v>208</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row>
    <row r="39" spans="1:342" s="99" customFormat="1" ht="12.55" customHeight="1" x14ac:dyDescent="0.4">
      <c r="A39" s="12" t="s">
        <v>262</v>
      </c>
      <c r="B39" s="350" t="s">
        <v>344</v>
      </c>
      <c r="C39" s="163">
        <v>5</v>
      </c>
      <c r="D39" s="351" t="s">
        <v>166</v>
      </c>
      <c r="E39" s="350"/>
      <c r="F39" s="351"/>
      <c r="G39" s="351"/>
      <c r="H39" s="344" t="s">
        <v>208</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row>
    <row r="40" spans="1:342" s="99" customFormat="1" ht="12.55" customHeight="1" x14ac:dyDescent="0.4">
      <c r="A40" s="12" t="s">
        <v>263</v>
      </c>
      <c r="B40" s="344" t="s">
        <v>345</v>
      </c>
      <c r="C40" s="345">
        <v>5.3</v>
      </c>
      <c r="D40" s="346" t="s">
        <v>166</v>
      </c>
      <c r="E40" s="344"/>
      <c r="F40" s="346"/>
      <c r="G40" s="346"/>
      <c r="H40" s="350" t="s">
        <v>208</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row>
    <row r="41" spans="1:342" s="99" customFormat="1" ht="12.55" customHeight="1" x14ac:dyDescent="0.4">
      <c r="A41" s="12" t="s">
        <v>283</v>
      </c>
      <c r="B41" s="350" t="s">
        <v>346</v>
      </c>
      <c r="C41" s="163">
        <v>5.3</v>
      </c>
      <c r="D41" s="351" t="s">
        <v>392</v>
      </c>
      <c r="E41" s="350" t="s">
        <v>209</v>
      </c>
      <c r="F41" s="351"/>
      <c r="G41" s="351"/>
      <c r="H41" s="344" t="s">
        <v>208</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row>
    <row r="42" spans="1:342" s="99" customFormat="1" ht="12.55" customHeight="1" x14ac:dyDescent="0.4">
      <c r="A42" s="12" t="s">
        <v>272</v>
      </c>
      <c r="B42" s="344" t="s">
        <v>347</v>
      </c>
      <c r="C42" s="345">
        <v>3.8</v>
      </c>
      <c r="D42" s="346" t="s">
        <v>121</v>
      </c>
      <c r="E42" s="344" t="s">
        <v>378</v>
      </c>
      <c r="F42" s="346" t="s">
        <v>90</v>
      </c>
      <c r="G42" s="346" t="s">
        <v>90</v>
      </c>
      <c r="H42" s="350" t="s">
        <v>393</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row>
    <row r="43" spans="1:342" s="99" customFormat="1" ht="12.55" customHeight="1" x14ac:dyDescent="0.4">
      <c r="A43" s="12" t="s">
        <v>278</v>
      </c>
      <c r="B43" s="350" t="s">
        <v>348</v>
      </c>
      <c r="C43" s="163">
        <v>4.0999999999999996</v>
      </c>
      <c r="D43" s="351" t="s">
        <v>684</v>
      </c>
      <c r="E43" s="350" t="s">
        <v>378</v>
      </c>
      <c r="F43" s="351" t="s">
        <v>8</v>
      </c>
      <c r="G43" s="351" t="s">
        <v>8</v>
      </c>
      <c r="H43" s="344" t="s">
        <v>393</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row>
    <row r="44" spans="1:342" s="99" customFormat="1" ht="12.55" customHeight="1" x14ac:dyDescent="0.4">
      <c r="A44" s="12"/>
      <c r="B44" s="400" t="s">
        <v>676</v>
      </c>
      <c r="C44" s="163"/>
      <c r="D44" s="351"/>
      <c r="E44" s="350"/>
      <c r="F44" s="351"/>
      <c r="G44" s="351"/>
      <c r="H44" s="344"/>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row>
    <row r="45" spans="1:342" s="99" customFormat="1" ht="12.55" customHeight="1" x14ac:dyDescent="0.4">
      <c r="A45" s="12" t="s">
        <v>282</v>
      </c>
      <c r="B45" s="344" t="s">
        <v>349</v>
      </c>
      <c r="C45" s="345">
        <v>4.3</v>
      </c>
      <c r="D45" s="346" t="s">
        <v>167</v>
      </c>
      <c r="E45" s="344" t="s">
        <v>378</v>
      </c>
      <c r="F45" s="346" t="s">
        <v>90</v>
      </c>
      <c r="G45" s="346" t="s">
        <v>90</v>
      </c>
      <c r="H45" s="350" t="s">
        <v>393</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row>
    <row r="46" spans="1:342" s="99" customFormat="1" ht="12.55" customHeight="1" x14ac:dyDescent="0.4">
      <c r="A46" s="12" t="s">
        <v>273</v>
      </c>
      <c r="B46" s="350" t="s">
        <v>350</v>
      </c>
      <c r="C46" s="163">
        <v>4.5</v>
      </c>
      <c r="D46" s="351" t="s">
        <v>121</v>
      </c>
      <c r="E46" s="350" t="s">
        <v>378</v>
      </c>
      <c r="F46" s="351" t="s">
        <v>90</v>
      </c>
      <c r="G46" s="351" t="s">
        <v>90</v>
      </c>
      <c r="H46" s="344" t="s">
        <v>393</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row>
    <row r="47" spans="1:342" s="99" customFormat="1" ht="12.55" customHeight="1" x14ac:dyDescent="0.4">
      <c r="A47" s="12" t="s">
        <v>274</v>
      </c>
      <c r="B47" s="344" t="s">
        <v>351</v>
      </c>
      <c r="C47" s="346">
        <v>4.5999999999999996</v>
      </c>
      <c r="D47" s="346" t="s">
        <v>121</v>
      </c>
      <c r="E47" s="344" t="s">
        <v>378</v>
      </c>
      <c r="F47" s="346" t="s">
        <v>8</v>
      </c>
      <c r="G47" s="346" t="s">
        <v>90</v>
      </c>
      <c r="H47" s="344" t="s">
        <v>393</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row>
    <row r="48" spans="1:342" s="99" customFormat="1" ht="12.55" customHeight="1" x14ac:dyDescent="0.4">
      <c r="A48" s="12" t="s">
        <v>288</v>
      </c>
      <c r="B48" s="344" t="s">
        <v>249</v>
      </c>
      <c r="C48" s="346">
        <v>4.5999999999999996</v>
      </c>
      <c r="D48" s="346" t="s">
        <v>395</v>
      </c>
      <c r="E48" s="350" t="s">
        <v>378</v>
      </c>
      <c r="F48" s="346" t="s">
        <v>90</v>
      </c>
      <c r="G48" s="346" t="s">
        <v>90</v>
      </c>
      <c r="H48" s="350" t="s">
        <v>393</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row>
    <row r="49" spans="1:342" s="99" customFormat="1" ht="12.55" customHeight="1" x14ac:dyDescent="0.4">
      <c r="A49" s="12" t="s">
        <v>277</v>
      </c>
      <c r="B49" s="350" t="s">
        <v>352</v>
      </c>
      <c r="C49" s="163">
        <v>4.7</v>
      </c>
      <c r="D49" s="351" t="s">
        <v>394</v>
      </c>
      <c r="E49" s="344" t="s">
        <v>378</v>
      </c>
      <c r="F49" s="351" t="s">
        <v>90</v>
      </c>
      <c r="G49" s="351" t="s">
        <v>90</v>
      </c>
      <c r="H49" s="350" t="s">
        <v>393</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row>
    <row r="50" spans="1:342" s="99" customFormat="1" ht="12.55" customHeight="1" x14ac:dyDescent="0.4">
      <c r="A50" s="12" t="s">
        <v>279</v>
      </c>
      <c r="B50" s="350" t="s">
        <v>353</v>
      </c>
      <c r="C50" s="163">
        <v>4.8</v>
      </c>
      <c r="D50" s="351" t="s">
        <v>684</v>
      </c>
      <c r="E50" s="350" t="s">
        <v>378</v>
      </c>
      <c r="F50" s="351" t="s">
        <v>90</v>
      </c>
      <c r="G50" s="351" t="s">
        <v>90</v>
      </c>
      <c r="H50" s="344" t="s">
        <v>393</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row>
    <row r="51" spans="1:342" s="99" customFormat="1" ht="12.55" customHeight="1" x14ac:dyDescent="0.4">
      <c r="A51" s="12" t="s">
        <v>275</v>
      </c>
      <c r="B51" s="344" t="s">
        <v>354</v>
      </c>
      <c r="C51" s="345">
        <v>4.9000000000000004</v>
      </c>
      <c r="D51" s="346" t="s">
        <v>121</v>
      </c>
      <c r="E51" s="344" t="s">
        <v>378</v>
      </c>
      <c r="F51" s="346" t="s">
        <v>8</v>
      </c>
      <c r="G51" s="346" t="s">
        <v>90</v>
      </c>
      <c r="H51" s="344" t="s">
        <v>393</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row>
    <row r="52" spans="1:342" s="99" customFormat="1" ht="12.55" customHeight="1" x14ac:dyDescent="0.4">
      <c r="A52" s="12" t="s">
        <v>276</v>
      </c>
      <c r="B52" s="344" t="s">
        <v>355</v>
      </c>
      <c r="C52" s="345">
        <v>5</v>
      </c>
      <c r="D52" s="346" t="s">
        <v>121</v>
      </c>
      <c r="E52" s="344" t="s">
        <v>378</v>
      </c>
      <c r="F52" s="346" t="s">
        <v>90</v>
      </c>
      <c r="G52" s="346" t="s">
        <v>90</v>
      </c>
      <c r="H52" s="350" t="s">
        <v>393</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row>
    <row r="53" spans="1:342" s="99" customFormat="1" ht="12.55" customHeight="1" x14ac:dyDescent="0.4">
      <c r="A53" s="12" t="s">
        <v>289</v>
      </c>
      <c r="B53" s="350" t="s">
        <v>356</v>
      </c>
      <c r="C53" s="163">
        <v>5.3</v>
      </c>
      <c r="D53" s="351" t="s">
        <v>395</v>
      </c>
      <c r="E53" s="350" t="s">
        <v>378</v>
      </c>
      <c r="F53" s="351" t="s">
        <v>90</v>
      </c>
      <c r="G53" s="351" t="s">
        <v>90</v>
      </c>
      <c r="H53" s="350" t="s">
        <v>393</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row>
    <row r="54" spans="1:342" s="99" customFormat="1" ht="12.55" customHeight="1" x14ac:dyDescent="0.4">
      <c r="A54" s="70" t="s">
        <v>302</v>
      </c>
      <c r="B54" s="350" t="s">
        <v>357</v>
      </c>
      <c r="C54" s="163">
        <v>4.5999999999999996</v>
      </c>
      <c r="D54" s="351" t="s">
        <v>140</v>
      </c>
      <c r="E54" s="350" t="s">
        <v>189</v>
      </c>
      <c r="F54" s="351" t="s">
        <v>70</v>
      </c>
      <c r="G54" s="351" t="s">
        <v>91</v>
      </c>
      <c r="H54" s="344" t="s">
        <v>396</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row>
    <row r="55" spans="1:342" s="99" customFormat="1" ht="12.55" customHeight="1" x14ac:dyDescent="0.4">
      <c r="A55" s="70" t="s">
        <v>137</v>
      </c>
      <c r="B55" s="344" t="s">
        <v>210</v>
      </c>
      <c r="C55" s="345">
        <v>4.5999999999999996</v>
      </c>
      <c r="D55" s="346" t="s">
        <v>160</v>
      </c>
      <c r="E55" s="344" t="s">
        <v>189</v>
      </c>
      <c r="F55" s="346" t="s">
        <v>70</v>
      </c>
      <c r="G55" s="346" t="s">
        <v>91</v>
      </c>
      <c r="H55" s="344" t="s">
        <v>396</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row>
    <row r="56" spans="1:342" s="99" customFormat="1" ht="12.55" customHeight="1" x14ac:dyDescent="0.4">
      <c r="A56" s="70" t="s">
        <v>173</v>
      </c>
      <c r="B56" s="344" t="s">
        <v>165</v>
      </c>
      <c r="C56" s="345">
        <v>4.5999999999999996</v>
      </c>
      <c r="D56" s="346" t="s">
        <v>160</v>
      </c>
      <c r="E56" s="344" t="s">
        <v>189</v>
      </c>
      <c r="F56" s="346" t="s">
        <v>90</v>
      </c>
      <c r="G56" s="346" t="s">
        <v>90</v>
      </c>
      <c r="H56" s="344" t="s">
        <v>397</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row>
    <row r="57" spans="1:342" s="99" customFormat="1" ht="12.55" customHeight="1" x14ac:dyDescent="0.4">
      <c r="A57" s="70" t="s">
        <v>174</v>
      </c>
      <c r="B57" s="344" t="s">
        <v>152</v>
      </c>
      <c r="C57" s="345">
        <v>4.7</v>
      </c>
      <c r="D57" s="346" t="s">
        <v>167</v>
      </c>
      <c r="E57" s="350" t="s">
        <v>189</v>
      </c>
      <c r="F57" s="346" t="s">
        <v>91</v>
      </c>
      <c r="G57" s="346" t="s">
        <v>91</v>
      </c>
      <c r="H57" s="350" t="s">
        <v>396</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row>
    <row r="58" spans="1:342" s="1" customFormat="1" ht="12.55" customHeight="1" x14ac:dyDescent="0.4">
      <c r="A58" s="12" t="s">
        <v>175</v>
      </c>
      <c r="B58" s="350" t="s">
        <v>164</v>
      </c>
      <c r="C58" s="163">
        <v>4.7</v>
      </c>
      <c r="D58" s="351" t="s">
        <v>140</v>
      </c>
      <c r="E58" s="350" t="s">
        <v>189</v>
      </c>
      <c r="F58" s="351" t="s">
        <v>91</v>
      </c>
      <c r="G58" s="351" t="s">
        <v>91</v>
      </c>
      <c r="H58" s="350" t="s">
        <v>396</v>
      </c>
    </row>
    <row r="59" spans="1:342" s="1" customFormat="1" ht="12.55" customHeight="1" x14ac:dyDescent="0.4">
      <c r="A59" s="70" t="s">
        <v>303</v>
      </c>
      <c r="B59" s="350" t="s">
        <v>358</v>
      </c>
      <c r="C59" s="163">
        <v>4.8</v>
      </c>
      <c r="D59" s="351" t="s">
        <v>140</v>
      </c>
      <c r="E59" s="344" t="s">
        <v>189</v>
      </c>
      <c r="F59" s="351" t="s">
        <v>70</v>
      </c>
      <c r="G59" s="351" t="s">
        <v>70</v>
      </c>
      <c r="H59" s="350" t="s">
        <v>396</v>
      </c>
    </row>
    <row r="60" spans="1:342" s="1" customFormat="1" ht="12.55" customHeight="1" x14ac:dyDescent="0.4">
      <c r="A60" s="12" t="s">
        <v>138</v>
      </c>
      <c r="B60" s="350" t="s">
        <v>151</v>
      </c>
      <c r="C60" s="163">
        <v>4.8</v>
      </c>
      <c r="D60" s="351" t="s">
        <v>160</v>
      </c>
      <c r="E60" s="344" t="s">
        <v>189</v>
      </c>
      <c r="F60" s="351" t="s">
        <v>90</v>
      </c>
      <c r="G60" s="351" t="s">
        <v>70</v>
      </c>
      <c r="H60" s="344" t="s">
        <v>396</v>
      </c>
    </row>
    <row r="61" spans="1:342" s="1" customFormat="1" ht="12.55" customHeight="1" x14ac:dyDescent="0.4">
      <c r="A61" s="70" t="s">
        <v>280</v>
      </c>
      <c r="B61" s="344" t="s">
        <v>359</v>
      </c>
      <c r="C61" s="345">
        <v>4.9000000000000004</v>
      </c>
      <c r="D61" s="346" t="s">
        <v>167</v>
      </c>
      <c r="E61" s="344" t="s">
        <v>189</v>
      </c>
      <c r="F61" s="346" t="s">
        <v>189</v>
      </c>
      <c r="G61" s="346" t="s">
        <v>91</v>
      </c>
      <c r="H61" s="344" t="s">
        <v>396</v>
      </c>
    </row>
    <row r="62" spans="1:342" s="1" customFormat="1" ht="12.55" customHeight="1" x14ac:dyDescent="0.4">
      <c r="A62" s="12" t="s">
        <v>310</v>
      </c>
      <c r="B62" s="344" t="s">
        <v>360</v>
      </c>
      <c r="C62" s="346">
        <v>4.9000000000000004</v>
      </c>
      <c r="D62" s="346" t="s">
        <v>160</v>
      </c>
      <c r="E62" s="350" t="s">
        <v>189</v>
      </c>
      <c r="F62" s="346" t="s">
        <v>70</v>
      </c>
      <c r="G62" s="346" t="s">
        <v>91</v>
      </c>
      <c r="H62" s="350" t="s">
        <v>396</v>
      </c>
    </row>
    <row r="63" spans="1:342" s="1" customFormat="1" ht="12.55" customHeight="1" x14ac:dyDescent="0.4">
      <c r="A63" s="12" t="s">
        <v>176</v>
      </c>
      <c r="B63" s="350" t="s">
        <v>169</v>
      </c>
      <c r="C63" s="351">
        <v>5</v>
      </c>
      <c r="D63" s="351" t="s">
        <v>160</v>
      </c>
      <c r="E63" s="350"/>
      <c r="F63" s="351" t="s">
        <v>70</v>
      </c>
      <c r="G63" s="351" t="s">
        <v>90</v>
      </c>
      <c r="H63" s="350" t="s">
        <v>396</v>
      </c>
    </row>
    <row r="64" spans="1:342" s="1" customFormat="1" ht="12.55" customHeight="1" x14ac:dyDescent="0.4">
      <c r="A64" s="12" t="s">
        <v>294</v>
      </c>
      <c r="B64" s="350" t="s">
        <v>361</v>
      </c>
      <c r="C64" s="163">
        <v>4.4000000000000004</v>
      </c>
      <c r="D64" s="351" t="s">
        <v>140</v>
      </c>
      <c r="E64" s="350" t="s">
        <v>398</v>
      </c>
      <c r="F64" s="351" t="s">
        <v>91</v>
      </c>
      <c r="G64" s="351" t="s">
        <v>70</v>
      </c>
      <c r="H64" s="350" t="s">
        <v>122</v>
      </c>
    </row>
    <row r="65" spans="1:342" s="1" customFormat="1" ht="12.55" customHeight="1" x14ac:dyDescent="0.4">
      <c r="A65" s="12" t="s">
        <v>305</v>
      </c>
      <c r="B65" s="350" t="s">
        <v>362</v>
      </c>
      <c r="C65" s="351">
        <v>4.7</v>
      </c>
      <c r="D65" s="351" t="s">
        <v>140</v>
      </c>
      <c r="E65" s="344"/>
      <c r="F65" s="351"/>
      <c r="G65" s="351"/>
      <c r="H65" s="344" t="s">
        <v>122</v>
      </c>
    </row>
    <row r="66" spans="1:342" s="1" customFormat="1" ht="12.55" customHeight="1" x14ac:dyDescent="0.4">
      <c r="A66" s="12" t="s">
        <v>311</v>
      </c>
      <c r="B66" s="344" t="s">
        <v>248</v>
      </c>
      <c r="C66" s="345">
        <v>4.8</v>
      </c>
      <c r="D66" s="346" t="s">
        <v>160</v>
      </c>
      <c r="E66" s="344" t="s">
        <v>398</v>
      </c>
      <c r="F66" s="346" t="s">
        <v>70</v>
      </c>
      <c r="G66" s="346" t="s">
        <v>70</v>
      </c>
      <c r="H66" s="344" t="s">
        <v>122</v>
      </c>
    </row>
    <row r="67" spans="1:342" s="1" customFormat="1" ht="12.55" customHeight="1" x14ac:dyDescent="0.4">
      <c r="A67" s="70" t="s">
        <v>304</v>
      </c>
      <c r="B67" s="344" t="s">
        <v>363</v>
      </c>
      <c r="C67" s="346">
        <v>4.9000000000000004</v>
      </c>
      <c r="D67" s="346" t="s">
        <v>140</v>
      </c>
      <c r="E67" s="350" t="s">
        <v>398</v>
      </c>
      <c r="F67" s="346" t="s">
        <v>70</v>
      </c>
      <c r="G67" s="346" t="s">
        <v>70</v>
      </c>
      <c r="H67" s="350" t="s">
        <v>122</v>
      </c>
    </row>
    <row r="68" spans="1:342" s="1" customFormat="1" ht="12.55" customHeight="1" x14ac:dyDescent="0.4">
      <c r="A68" s="70" t="s">
        <v>309</v>
      </c>
      <c r="B68" s="350" t="s">
        <v>364</v>
      </c>
      <c r="C68" s="163">
        <v>4.3</v>
      </c>
      <c r="D68" s="351" t="s">
        <v>160</v>
      </c>
      <c r="E68" s="350" t="s">
        <v>399</v>
      </c>
      <c r="F68" s="351" t="s">
        <v>91</v>
      </c>
      <c r="G68" s="351" t="s">
        <v>91</v>
      </c>
      <c r="H68" s="344" t="s">
        <v>400</v>
      </c>
    </row>
    <row r="69" spans="1:342" s="1" customFormat="1" ht="12.55" customHeight="1" x14ac:dyDescent="0.4">
      <c r="A69" s="70" t="s">
        <v>177</v>
      </c>
      <c r="B69" s="344" t="s">
        <v>191</v>
      </c>
      <c r="C69" s="345">
        <v>4.5999999999999996</v>
      </c>
      <c r="D69" s="346" t="s">
        <v>140</v>
      </c>
      <c r="E69" s="350" t="s">
        <v>90</v>
      </c>
      <c r="F69" s="346" t="s">
        <v>91</v>
      </c>
      <c r="G69" s="346" t="s">
        <v>91</v>
      </c>
      <c r="H69" s="350" t="s">
        <v>400</v>
      </c>
    </row>
    <row r="70" spans="1:342" s="1" customFormat="1" ht="12.55" customHeight="1" x14ac:dyDescent="0.4">
      <c r="A70" s="12" t="s">
        <v>139</v>
      </c>
      <c r="B70" s="344" t="s">
        <v>507</v>
      </c>
      <c r="C70" s="345">
        <v>4.5999999999999996</v>
      </c>
      <c r="D70" s="346" t="s">
        <v>160</v>
      </c>
      <c r="E70" s="350" t="s">
        <v>401</v>
      </c>
      <c r="F70" s="346" t="s">
        <v>91</v>
      </c>
      <c r="G70" s="346" t="s">
        <v>90</v>
      </c>
      <c r="H70" s="350" t="s">
        <v>400</v>
      </c>
    </row>
    <row r="71" spans="1:342" s="1" customFormat="1" ht="12.55" customHeight="1" x14ac:dyDescent="0.4">
      <c r="A71" s="70" t="s">
        <v>211</v>
      </c>
      <c r="B71" s="344" t="s">
        <v>212</v>
      </c>
      <c r="C71" s="345">
        <v>4.7</v>
      </c>
      <c r="D71" s="346" t="s">
        <v>160</v>
      </c>
      <c r="E71" s="350" t="s">
        <v>401</v>
      </c>
      <c r="F71" s="346" t="s">
        <v>91</v>
      </c>
      <c r="G71" s="346" t="s">
        <v>91</v>
      </c>
      <c r="H71" s="350" t="s">
        <v>400</v>
      </c>
    </row>
    <row r="72" spans="1:342" s="1" customFormat="1" ht="12.55" customHeight="1" x14ac:dyDescent="0.4">
      <c r="A72" s="12" t="s">
        <v>281</v>
      </c>
      <c r="B72" s="344" t="s">
        <v>365</v>
      </c>
      <c r="C72" s="345">
        <v>4.8</v>
      </c>
      <c r="D72" s="346" t="s">
        <v>167</v>
      </c>
      <c r="E72" s="350" t="s">
        <v>123</v>
      </c>
      <c r="F72" s="346" t="s">
        <v>91</v>
      </c>
      <c r="G72" s="346" t="s">
        <v>91</v>
      </c>
      <c r="H72" s="350" t="s">
        <v>400</v>
      </c>
    </row>
    <row r="73" spans="1:342" s="99" customFormat="1" ht="12.55" customHeight="1" x14ac:dyDescent="0.4">
      <c r="A73" s="70" t="s">
        <v>213</v>
      </c>
      <c r="B73" s="344" t="s">
        <v>242</v>
      </c>
      <c r="C73" s="345">
        <v>4.9000000000000004</v>
      </c>
      <c r="D73" s="346" t="s">
        <v>167</v>
      </c>
      <c r="E73" s="350" t="s">
        <v>401</v>
      </c>
      <c r="F73" s="346" t="s">
        <v>91</v>
      </c>
      <c r="G73" s="346" t="s">
        <v>91</v>
      </c>
      <c r="H73" s="350" t="s">
        <v>400</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row>
    <row r="74" spans="1:342" s="99" customFormat="1" ht="12.55" customHeight="1" x14ac:dyDescent="0.4">
      <c r="A74" s="70" t="s">
        <v>312</v>
      </c>
      <c r="B74" s="344" t="s">
        <v>366</v>
      </c>
      <c r="C74" s="345">
        <v>4.9000000000000004</v>
      </c>
      <c r="D74" s="346" t="s">
        <v>160</v>
      </c>
      <c r="E74" s="350" t="s">
        <v>399</v>
      </c>
      <c r="F74" s="346" t="s">
        <v>91</v>
      </c>
      <c r="G74" s="346" t="s">
        <v>91</v>
      </c>
      <c r="H74" s="350" t="s">
        <v>400</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row>
    <row r="75" spans="1:342" ht="12.55" customHeight="1" x14ac:dyDescent="0.4">
      <c r="A75" s="12" t="s">
        <v>214</v>
      </c>
      <c r="B75" s="350" t="s">
        <v>243</v>
      </c>
      <c r="C75" s="163">
        <v>5.3</v>
      </c>
      <c r="D75" s="351" t="s">
        <v>215</v>
      </c>
      <c r="E75" s="344" t="s">
        <v>90</v>
      </c>
      <c r="F75" s="351" t="s">
        <v>91</v>
      </c>
      <c r="G75" s="351" t="s">
        <v>8</v>
      </c>
      <c r="H75" s="344" t="s">
        <v>400</v>
      </c>
    </row>
    <row r="76" spans="1:342" ht="12.55" customHeight="1" x14ac:dyDescent="0.4">
      <c r="A76" s="12" t="s">
        <v>216</v>
      </c>
      <c r="B76" s="344" t="s">
        <v>217</v>
      </c>
      <c r="C76" s="345">
        <v>5.4</v>
      </c>
      <c r="D76" s="346" t="s">
        <v>140</v>
      </c>
      <c r="E76" s="344" t="s">
        <v>90</v>
      </c>
      <c r="F76" s="346" t="s">
        <v>91</v>
      </c>
      <c r="G76" s="346" t="s">
        <v>91</v>
      </c>
      <c r="H76" s="350" t="s">
        <v>400</v>
      </c>
    </row>
    <row r="77" spans="1:342" ht="12.55" customHeight="1" x14ac:dyDescent="0.4">
      <c r="A77" s="12" t="s">
        <v>265</v>
      </c>
      <c r="B77" s="344" t="s">
        <v>367</v>
      </c>
      <c r="C77" s="345">
        <v>3.7</v>
      </c>
      <c r="D77" s="346" t="s">
        <v>121</v>
      </c>
      <c r="E77" s="344" t="s">
        <v>120</v>
      </c>
      <c r="F77" s="346" t="s">
        <v>91</v>
      </c>
      <c r="G77" s="346" t="s">
        <v>70</v>
      </c>
      <c r="H77" s="350" t="s">
        <v>402</v>
      </c>
    </row>
    <row r="78" spans="1:342" ht="12.55" customHeight="1" x14ac:dyDescent="0.4">
      <c r="A78" s="70" t="s">
        <v>266</v>
      </c>
      <c r="B78" s="344" t="s">
        <v>368</v>
      </c>
      <c r="C78" s="345">
        <v>3.8</v>
      </c>
      <c r="D78" s="346" t="s">
        <v>121</v>
      </c>
      <c r="E78" s="344" t="s">
        <v>120</v>
      </c>
      <c r="F78" s="346" t="s">
        <v>91</v>
      </c>
      <c r="G78" s="346" t="s">
        <v>91</v>
      </c>
      <c r="H78" s="350" t="s">
        <v>402</v>
      </c>
    </row>
    <row r="79" spans="1:342" ht="12.55" customHeight="1" x14ac:dyDescent="0.4">
      <c r="A79" s="12" t="s">
        <v>268</v>
      </c>
      <c r="B79" s="350" t="s">
        <v>369</v>
      </c>
      <c r="C79" s="351">
        <v>4.2</v>
      </c>
      <c r="D79" s="351" t="s">
        <v>121</v>
      </c>
      <c r="E79" s="350" t="s">
        <v>120</v>
      </c>
      <c r="F79" s="351" t="s">
        <v>70</v>
      </c>
      <c r="G79" s="351" t="s">
        <v>70</v>
      </c>
      <c r="H79" s="350" t="s">
        <v>402</v>
      </c>
    </row>
    <row r="80" spans="1:342" ht="12.55" customHeight="1" x14ac:dyDescent="0.4">
      <c r="A80" s="12" t="s">
        <v>218</v>
      </c>
      <c r="B80" s="350" t="s">
        <v>370</v>
      </c>
      <c r="C80" s="163">
        <v>4.3</v>
      </c>
      <c r="D80" s="351" t="s">
        <v>121</v>
      </c>
      <c r="E80" s="344" t="s">
        <v>120</v>
      </c>
      <c r="F80" s="351" t="s">
        <v>91</v>
      </c>
      <c r="G80" s="351" t="s">
        <v>91</v>
      </c>
      <c r="H80" s="344" t="s">
        <v>402</v>
      </c>
    </row>
    <row r="81" spans="1:8" ht="12.55" customHeight="1" x14ac:dyDescent="0.4">
      <c r="A81" s="70" t="s">
        <v>269</v>
      </c>
      <c r="B81" s="344" t="s">
        <v>371</v>
      </c>
      <c r="C81" s="346">
        <v>4.4000000000000004</v>
      </c>
      <c r="D81" s="346" t="s">
        <v>121</v>
      </c>
      <c r="E81" s="350" t="s">
        <v>120</v>
      </c>
      <c r="F81" s="346" t="s">
        <v>91</v>
      </c>
      <c r="G81" s="346" t="s">
        <v>70</v>
      </c>
      <c r="H81" s="350" t="s">
        <v>402</v>
      </c>
    </row>
    <row r="82" spans="1:8" ht="12.55" customHeight="1" x14ac:dyDescent="0.4">
      <c r="A82" s="70" t="s">
        <v>271</v>
      </c>
      <c r="B82" s="350" t="s">
        <v>372</v>
      </c>
      <c r="C82" s="163">
        <v>4.7</v>
      </c>
      <c r="D82" s="351" t="s">
        <v>121</v>
      </c>
      <c r="E82" s="344" t="s">
        <v>120</v>
      </c>
      <c r="F82" s="351" t="s">
        <v>70</v>
      </c>
      <c r="G82" s="351" t="s">
        <v>91</v>
      </c>
      <c r="H82" s="344" t="s">
        <v>402</v>
      </c>
    </row>
    <row r="83" spans="1:8" ht="12.55" customHeight="1" thickBot="1" x14ac:dyDescent="0.45">
      <c r="A83" s="70" t="s">
        <v>219</v>
      </c>
      <c r="B83" s="352" t="s">
        <v>373</v>
      </c>
      <c r="C83" s="353">
        <v>4.8</v>
      </c>
      <c r="D83" s="353" t="s">
        <v>121</v>
      </c>
      <c r="E83" s="354" t="s">
        <v>120</v>
      </c>
      <c r="F83" s="353" t="s">
        <v>91</v>
      </c>
      <c r="G83" s="353" t="s">
        <v>91</v>
      </c>
      <c r="H83" s="354" t="s">
        <v>402</v>
      </c>
    </row>
    <row r="84" spans="1:8" x14ac:dyDescent="0.4">
      <c r="B84" s="111"/>
    </row>
    <row r="85" spans="1:8" x14ac:dyDescent="0.4">
      <c r="B85" s="111"/>
    </row>
  </sheetData>
  <sortState xmlns:xlrd2="http://schemas.microsoft.com/office/spreadsheetml/2017/richdata2" ref="A3:MD74">
    <sortCondition ref="B3:B74"/>
    <sortCondition ref="C3:C74"/>
  </sortState>
  <mergeCells count="1">
    <mergeCell ref="B1:H1"/>
  </mergeCells>
  <phoneticPr fontId="0" type="noConversion"/>
  <conditionalFormatting sqref="B3:H3 H3:H32 B4:E4 F4:G32 C5:E6 B5:B32 D6:D32 C7:C32 E7:E32">
    <cfRule type="expression" dxfId="2" priority="2">
      <formula>MOD(ROW(),2)=0</formula>
    </cfRule>
  </conditionalFormatting>
  <conditionalFormatting sqref="B33:H43 B45:H83">
    <cfRule type="expression" dxfId="1" priority="1">
      <formula>MOD(ROW(),2)=0</formula>
    </cfRule>
  </conditionalFormatting>
  <pageMargins left="0.5" right="0.5" top="0.5" bottom="0.5" header="0.3" footer="0.3"/>
  <pageSetup scale="99" fitToHeight="2" orientation="landscape" r:id="rId1"/>
  <headerFooter alignWithMargins="0"/>
  <rowBreaks count="1" manualBreakCount="1">
    <brk id="43" min="1"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
    <pageSetUpPr fitToPage="1"/>
  </sheetPr>
  <dimension ref="A1:G27"/>
  <sheetViews>
    <sheetView zoomScaleNormal="100" workbookViewId="0">
      <selection activeCell="C27" sqref="C27"/>
    </sheetView>
  </sheetViews>
  <sheetFormatPr defaultColWidth="9.1640625" defaultRowHeight="12.3" x14ac:dyDescent="0.4"/>
  <cols>
    <col min="1" max="1" width="31.71875" style="43" customWidth="1"/>
    <col min="2" max="2" width="36.44140625" style="22" customWidth="1"/>
    <col min="3" max="3" width="14.44140625" style="22" customWidth="1"/>
    <col min="4" max="4" width="30.44140625" style="22" customWidth="1"/>
    <col min="5" max="5" width="42" style="22" customWidth="1"/>
    <col min="6" max="16384" width="9.1640625" style="22"/>
  </cols>
  <sheetData>
    <row r="1" spans="1:7" s="1" customFormat="1" ht="15" customHeight="1" thickBot="1" x14ac:dyDescent="0.45">
      <c r="A1" s="453" t="s">
        <v>673</v>
      </c>
      <c r="B1" s="453"/>
      <c r="C1" s="453"/>
      <c r="D1" s="453"/>
      <c r="E1" s="453"/>
    </row>
    <row r="2" spans="1:7" x14ac:dyDescent="0.4">
      <c r="A2" s="281" t="s">
        <v>234</v>
      </c>
      <c r="B2" s="282" t="s">
        <v>13</v>
      </c>
      <c r="C2" s="282" t="s">
        <v>11</v>
      </c>
      <c r="D2" s="282" t="s">
        <v>12</v>
      </c>
      <c r="E2" s="282" t="s">
        <v>15</v>
      </c>
    </row>
    <row r="3" spans="1:7" x14ac:dyDescent="0.4">
      <c r="A3" s="394" t="s">
        <v>236</v>
      </c>
      <c r="B3" s="22" t="s">
        <v>228</v>
      </c>
      <c r="C3" s="22" t="s">
        <v>230</v>
      </c>
      <c r="D3" s="395" t="s">
        <v>229</v>
      </c>
      <c r="E3" s="395" t="s">
        <v>106</v>
      </c>
    </row>
    <row r="4" spans="1:7" x14ac:dyDescent="0.4">
      <c r="A4" s="394" t="s">
        <v>651</v>
      </c>
      <c r="B4" s="22" t="s">
        <v>681</v>
      </c>
      <c r="C4" s="22" t="s">
        <v>683</v>
      </c>
      <c r="D4" s="395" t="s">
        <v>682</v>
      </c>
      <c r="E4" s="395" t="s">
        <v>652</v>
      </c>
    </row>
    <row r="5" spans="1:7" x14ac:dyDescent="0.4">
      <c r="A5" s="394" t="s">
        <v>238</v>
      </c>
      <c r="B5" s="22" t="s">
        <v>231</v>
      </c>
      <c r="C5" s="22" t="s">
        <v>232</v>
      </c>
      <c r="D5" s="395" t="s">
        <v>233</v>
      </c>
      <c r="E5" s="395"/>
    </row>
    <row r="6" spans="1:7" x14ac:dyDescent="0.4">
      <c r="A6" s="394" t="s">
        <v>239</v>
      </c>
      <c r="B6" s="22" t="s">
        <v>182</v>
      </c>
      <c r="C6" s="22" t="s">
        <v>183</v>
      </c>
      <c r="D6" s="395" t="s">
        <v>184</v>
      </c>
      <c r="E6" s="395" t="s">
        <v>14</v>
      </c>
    </row>
    <row r="7" spans="1:7" x14ac:dyDescent="0.4">
      <c r="A7" s="394" t="s">
        <v>653</v>
      </c>
      <c r="B7" s="22" t="s">
        <v>654</v>
      </c>
      <c r="C7" s="22" t="s">
        <v>655</v>
      </c>
      <c r="D7" s="395" t="s">
        <v>661</v>
      </c>
      <c r="E7" s="395"/>
    </row>
    <row r="8" spans="1:7" ht="13" customHeight="1" x14ac:dyDescent="0.4">
      <c r="A8" s="394" t="s">
        <v>130</v>
      </c>
      <c r="B8" t="s">
        <v>157</v>
      </c>
      <c r="C8" t="s">
        <v>158</v>
      </c>
      <c r="D8" s="395" t="s">
        <v>159</v>
      </c>
      <c r="E8" s="395" t="s">
        <v>131</v>
      </c>
    </row>
    <row r="9" spans="1:7" ht="13" customHeight="1" x14ac:dyDescent="0.4">
      <c r="A9" s="394" t="s">
        <v>656</v>
      </c>
      <c r="B9" s="22" t="s">
        <v>657</v>
      </c>
      <c r="C9" t="s">
        <v>658</v>
      </c>
      <c r="D9" s="395" t="s">
        <v>659</v>
      </c>
      <c r="E9" s="395" t="s">
        <v>660</v>
      </c>
    </row>
    <row r="10" spans="1:7" x14ac:dyDescent="0.4">
      <c r="A10" s="394" t="s">
        <v>241</v>
      </c>
      <c r="B10" s="22" t="s">
        <v>187</v>
      </c>
      <c r="C10" s="22" t="s">
        <v>76</v>
      </c>
      <c r="D10" s="395" t="s">
        <v>188</v>
      </c>
      <c r="E10" s="395" t="s">
        <v>77</v>
      </c>
    </row>
    <row r="11" spans="1:7" x14ac:dyDescent="0.4">
      <c r="A11" s="394" t="s">
        <v>662</v>
      </c>
      <c r="B11" s="22" t="s">
        <v>663</v>
      </c>
      <c r="C11" s="22" t="s">
        <v>664</v>
      </c>
      <c r="D11" s="395" t="s">
        <v>665</v>
      </c>
      <c r="E11" s="395" t="s">
        <v>666</v>
      </c>
    </row>
    <row r="12" spans="1:7" x14ac:dyDescent="0.4">
      <c r="A12" s="394" t="s">
        <v>237</v>
      </c>
      <c r="B12" s="22" t="s">
        <v>668</v>
      </c>
      <c r="C12" s="22" t="s">
        <v>669</v>
      </c>
      <c r="D12" s="396" t="s">
        <v>667</v>
      </c>
      <c r="E12" s="395" t="s">
        <v>78</v>
      </c>
    </row>
    <row r="13" spans="1:7" x14ac:dyDescent="0.4">
      <c r="A13" s="394" t="s">
        <v>185</v>
      </c>
      <c r="B13" s="22" t="s">
        <v>670</v>
      </c>
      <c r="C13" s="22" t="s">
        <v>672</v>
      </c>
      <c r="D13" s="395" t="s">
        <v>671</v>
      </c>
      <c r="E13" s="395" t="s">
        <v>186</v>
      </c>
    </row>
    <row r="14" spans="1:7" x14ac:dyDescent="0.4">
      <c r="A14" s="456" t="s">
        <v>240</v>
      </c>
      <c r="B14" s="151" t="s">
        <v>79</v>
      </c>
      <c r="C14" s="151" t="s">
        <v>80</v>
      </c>
      <c r="D14" s="454" t="s">
        <v>108</v>
      </c>
      <c r="E14" s="455" t="s">
        <v>81</v>
      </c>
      <c r="F14" s="196"/>
    </row>
    <row r="15" spans="1:7" x14ac:dyDescent="0.4">
      <c r="A15" s="456"/>
      <c r="B15" s="151" t="s">
        <v>82</v>
      </c>
      <c r="C15" s="151" t="s">
        <v>83</v>
      </c>
      <c r="D15" s="454"/>
      <c r="E15" s="455"/>
      <c r="G15" s="145"/>
    </row>
    <row r="16" spans="1:7" x14ac:dyDescent="0.4">
      <c r="A16" s="456"/>
      <c r="B16" s="151" t="s">
        <v>84</v>
      </c>
      <c r="C16" s="151" t="s">
        <v>85</v>
      </c>
      <c r="D16" s="454"/>
      <c r="E16" s="455"/>
    </row>
    <row r="17" spans="1:5" x14ac:dyDescent="0.4">
      <c r="A17" s="456"/>
      <c r="B17" s="151" t="s">
        <v>107</v>
      </c>
      <c r="C17" s="151" t="s">
        <v>114</v>
      </c>
      <c r="D17" s="454"/>
      <c r="E17" s="455"/>
    </row>
    <row r="18" spans="1:5" ht="12.6" thickBot="1" x14ac:dyDescent="0.45">
      <c r="A18" s="397" t="s">
        <v>235</v>
      </c>
      <c r="B18" s="398" t="s">
        <v>224</v>
      </c>
      <c r="C18" s="398" t="s">
        <v>225</v>
      </c>
      <c r="D18" s="399" t="s">
        <v>227</v>
      </c>
      <c r="E18" s="399" t="s">
        <v>226</v>
      </c>
    </row>
    <row r="27" spans="1:5" x14ac:dyDescent="0.4">
      <c r="D27" s="22" t="s">
        <v>18</v>
      </c>
    </row>
  </sheetData>
  <mergeCells count="4">
    <mergeCell ref="A1:E1"/>
    <mergeCell ref="D14:D17"/>
    <mergeCell ref="E14:E17"/>
    <mergeCell ref="A14:A17"/>
  </mergeCells>
  <phoneticPr fontId="15" type="noConversion"/>
  <conditionalFormatting sqref="A3:E13 A14:A17 D14:E17">
    <cfRule type="expression" dxfId="0" priority="2">
      <formula>MOD(ROW(),2)=0</formula>
    </cfRule>
  </conditionalFormatting>
  <hyperlinks>
    <hyperlink ref="E14" r:id="rId1" xr:uid="{00000000-0004-0000-2000-000003000000}"/>
    <hyperlink ref="E6" r:id="rId2" xr:uid="{00000000-0004-0000-2000-000005000000}"/>
    <hyperlink ref="E3" r:id="rId3" xr:uid="{00000000-0004-0000-2000-000007000000}"/>
    <hyperlink ref="D10" r:id="rId4" xr:uid="{00000000-0004-0000-2000-00000C000000}"/>
    <hyperlink ref="E10" r:id="rId5" xr:uid="{00000000-0004-0000-2000-00000F000000}"/>
    <hyperlink ref="E13" r:id="rId6" xr:uid="{00000000-0004-0000-2000-000012000000}"/>
    <hyperlink ref="D3" r:id="rId7" xr:uid="{070C2AF0-AF50-437A-AA58-08272CA51C28}"/>
    <hyperlink ref="D6" r:id="rId8" xr:uid="{79DB78E3-D671-4E84-B523-A843011D4857}"/>
    <hyperlink ref="D8" r:id="rId9" xr:uid="{484D709A-204C-4ADD-BAD6-506737292295}"/>
    <hyperlink ref="E12" r:id="rId10" xr:uid="{7D918AF8-C3AC-4871-9455-699D1D5493AF}"/>
    <hyperlink ref="E18" r:id="rId11" xr:uid="{02788A8D-D4DE-4859-9621-A5170114AA51}"/>
    <hyperlink ref="D5" r:id="rId12" xr:uid="{72BBCA73-60AC-4908-AF85-5954A06C995A}"/>
  </hyperlinks>
  <pageMargins left="0.5" right="0.5" top="0.5" bottom="0.5" header="0.3" footer="0.3"/>
  <pageSetup scale="83" fitToHeight="0" orientation="landscape" r:id="rId1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pageSetUpPr fitToPage="1"/>
  </sheetPr>
  <dimension ref="A1:I33"/>
  <sheetViews>
    <sheetView zoomScaleNormal="100" workbookViewId="0"/>
  </sheetViews>
  <sheetFormatPr defaultColWidth="9.1640625" defaultRowHeight="12.3" x14ac:dyDescent="0.4"/>
  <cols>
    <col min="1" max="1" width="12.5546875" style="26" customWidth="1"/>
    <col min="2" max="2" width="41" style="26" customWidth="1"/>
    <col min="3" max="3" width="52.1640625" style="25" customWidth="1"/>
    <col min="4" max="4" width="24.5546875" style="26" customWidth="1"/>
    <col min="5" max="16384" width="9.1640625" style="26"/>
  </cols>
  <sheetData>
    <row r="1" spans="1:4" s="23" customFormat="1" ht="13.5" customHeight="1" thickBot="1" x14ac:dyDescent="0.45">
      <c r="A1" s="96" t="s">
        <v>638</v>
      </c>
      <c r="B1" s="97"/>
      <c r="C1" s="97"/>
      <c r="D1" s="26"/>
    </row>
    <row r="2" spans="1:4" s="24" customFormat="1" x14ac:dyDescent="0.4">
      <c r="A2" s="40" t="s">
        <v>19</v>
      </c>
      <c r="B2" s="40" t="s">
        <v>20</v>
      </c>
      <c r="C2" s="41" t="s">
        <v>21</v>
      </c>
      <c r="D2" s="27"/>
    </row>
    <row r="3" spans="1:4" s="39" customFormat="1" hidden="1" x14ac:dyDescent="0.4">
      <c r="A3" s="37" t="s">
        <v>30</v>
      </c>
      <c r="B3" s="37" t="s">
        <v>31</v>
      </c>
      <c r="C3" s="38" t="s">
        <v>32</v>
      </c>
    </row>
    <row r="4" spans="1:4" s="39" customFormat="1" x14ac:dyDescent="0.4">
      <c r="A4" s="28" t="s">
        <v>121</v>
      </c>
      <c r="B4" s="28" t="s">
        <v>112</v>
      </c>
      <c r="C4" s="29" t="s">
        <v>111</v>
      </c>
    </row>
    <row r="5" spans="1:4" x14ac:dyDescent="0.4">
      <c r="A5" s="28" t="s">
        <v>180</v>
      </c>
      <c r="B5" s="30" t="s">
        <v>146</v>
      </c>
      <c r="C5" s="29" t="s">
        <v>86</v>
      </c>
    </row>
    <row r="6" spans="1:4" x14ac:dyDescent="0.4">
      <c r="A6" s="28" t="s">
        <v>168</v>
      </c>
      <c r="B6" s="30" t="s">
        <v>145</v>
      </c>
      <c r="C6" s="29" t="s">
        <v>110</v>
      </c>
    </row>
    <row r="7" spans="1:4" x14ac:dyDescent="0.4">
      <c r="A7" s="197" t="s">
        <v>140</v>
      </c>
      <c r="B7" s="197" t="s">
        <v>144</v>
      </c>
      <c r="C7" s="198" t="s">
        <v>147</v>
      </c>
    </row>
    <row r="8" spans="1:4" x14ac:dyDescent="0.4">
      <c r="A8" s="197" t="s">
        <v>119</v>
      </c>
      <c r="B8" s="197" t="s">
        <v>142</v>
      </c>
      <c r="C8" s="198" t="s">
        <v>143</v>
      </c>
    </row>
    <row r="9" spans="1:4" ht="24.6" x14ac:dyDescent="0.4">
      <c r="A9" s="28" t="s">
        <v>90</v>
      </c>
      <c r="B9" s="29" t="s">
        <v>181</v>
      </c>
      <c r="C9" s="29" t="s">
        <v>87</v>
      </c>
    </row>
    <row r="33" spans="9:9" x14ac:dyDescent="0.4">
      <c r="I33" s="26" t="s">
        <v>18</v>
      </c>
    </row>
  </sheetData>
  <sortState xmlns:xlrd2="http://schemas.microsoft.com/office/spreadsheetml/2017/richdata2" ref="A4:C18">
    <sortCondition ref="A3:A17"/>
  </sortState>
  <pageMargins left="0.5" right="0.5" top="0.5" bottom="0.5" header="0.3" footer="0.3"/>
  <pageSetup fitToHeight="0"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DCC4704475C34092B8DB587E3AD04D" ma:contentTypeVersion="14" ma:contentTypeDescription="Create a new document." ma:contentTypeScope="" ma:versionID="8be810da0da47ea203e4b1b0db3e486a">
  <xsd:schema xmlns:xsd="http://www.w3.org/2001/XMLSchema" xmlns:xs="http://www.w3.org/2001/XMLSchema" xmlns:p="http://schemas.microsoft.com/office/2006/metadata/properties" xmlns:ns3="07b31f68-5196-40e2-ba8b-033c5f3717f5" xmlns:ns4="5f803d70-3c8f-4bcc-b1ae-dcbbe483775e" targetNamespace="http://schemas.microsoft.com/office/2006/metadata/properties" ma:root="true" ma:fieldsID="a6b0320932d8bce4d41966e7dc2cf09a" ns3:_="" ns4:_="">
    <xsd:import namespace="07b31f68-5196-40e2-ba8b-033c5f3717f5"/>
    <xsd:import namespace="5f803d70-3c8f-4bcc-b1ae-dcbbe483775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31f68-5196-40e2-ba8b-033c5f3717f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803d70-3c8f-4bcc-b1ae-dcbbe483775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249B08-183F-4CBB-9B4C-DC2963A62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31f68-5196-40e2-ba8b-033c5f3717f5"/>
    <ds:schemaRef ds:uri="5f803d70-3c8f-4bcc-b1ae-dcbbe48377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E0A93A-6255-4A6B-8CD1-7FAEE901E17F}">
  <ds:schemaRefs>
    <ds:schemaRef ds:uri="http://schemas.microsoft.com/sharepoint/v3/contenttype/forms"/>
  </ds:schemaRefs>
</ds:datastoreItem>
</file>

<file path=customXml/itemProps3.xml><?xml version="1.0" encoding="utf-8"?>
<ds:datastoreItem xmlns:ds="http://schemas.openxmlformats.org/officeDocument/2006/customXml" ds:itemID="{81425743-3DD5-4DA1-9DD5-818E92604B99}">
  <ds:schemaRefs>
    <ds:schemaRef ds:uri="http://schemas.microsoft.com/DataMashup"/>
  </ds:schemaRefs>
</ds:datastoreItem>
</file>

<file path=customXml/itemProps4.xml><?xml version="1.0" encoding="utf-8"?>
<ds:datastoreItem xmlns:ds="http://schemas.openxmlformats.org/officeDocument/2006/customXml" ds:itemID="{B8236EBC-EFC7-41F4-BDE9-FED9584436EF}">
  <ds:schemaRefs>
    <ds:schemaRef ds:uri="http://schemas.openxmlformats.org/package/2006/metadata/core-properties"/>
    <ds:schemaRef ds:uri="http://schemas.microsoft.com/office/2006/documentManagement/types"/>
    <ds:schemaRef ds:uri="http://www.w3.org/XML/1998/namespace"/>
    <ds:schemaRef ds:uri="5f803d70-3c8f-4bcc-b1ae-dcbbe483775e"/>
    <ds:schemaRef ds:uri="http://schemas.microsoft.com/office/infopath/2007/PartnerControls"/>
    <ds:schemaRef ds:uri="http://purl.org/dc/terms/"/>
    <ds:schemaRef ds:uri="07b31f68-5196-40e2-ba8b-033c5f3717f5"/>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REC Location Info</vt:lpstr>
      <vt:lpstr>County Location Info </vt:lpstr>
      <vt:lpstr>A group</vt:lpstr>
      <vt:lpstr>MG-3 Ag</vt:lpstr>
      <vt:lpstr>MG-3 Loc</vt:lpstr>
      <vt:lpstr>MG-4E Ag</vt:lpstr>
      <vt:lpstr>MG-4E Loc</vt:lpstr>
      <vt:lpstr>MG-4E County XF</vt:lpstr>
      <vt:lpstr>MG-4E County Enlist</vt:lpstr>
      <vt:lpstr>2024 RR4E Disease </vt:lpstr>
      <vt:lpstr>2024 Enlist Disease</vt:lpstr>
      <vt:lpstr>MG-4E vs Strip Trials</vt:lpstr>
      <vt:lpstr>MG-4L Ag</vt:lpstr>
      <vt:lpstr>MG-4L Loc</vt:lpstr>
      <vt:lpstr>MG-4L County XF</vt:lpstr>
      <vt:lpstr>2024 RR4L Disease</vt:lpstr>
      <vt:lpstr>MG-4L vs Strip Trials</vt:lpstr>
      <vt:lpstr>MG-5 Ag</vt:lpstr>
      <vt:lpstr>MG-5 Loc</vt:lpstr>
      <vt:lpstr>Soybean Traits &amp; Entries</vt:lpstr>
      <vt:lpstr>Soybean Company Contacts</vt:lpstr>
      <vt:lpstr>Soybean Trait Abbr</vt:lpstr>
      <vt:lpstr>'2024 Enlist Disease'!Print_Area</vt:lpstr>
      <vt:lpstr>'2024 RR4E Disease '!Print_Area</vt:lpstr>
      <vt:lpstr>'2024 RR4L Disease'!Print_Area</vt:lpstr>
      <vt:lpstr>'A group'!Print_Area</vt:lpstr>
      <vt:lpstr>'MG-3 Ag'!Print_Area</vt:lpstr>
      <vt:lpstr>'MG-3 Loc'!Print_Area</vt:lpstr>
      <vt:lpstr>'MG-4E Ag'!Print_Area</vt:lpstr>
      <vt:lpstr>'MG-4E County Enlist'!Print_Area</vt:lpstr>
      <vt:lpstr>'MG-4E County XF'!Print_Area</vt:lpstr>
      <vt:lpstr>'MG-4E vs Strip Trials'!Print_Area</vt:lpstr>
      <vt:lpstr>'MG-4L Ag'!Print_Area</vt:lpstr>
      <vt:lpstr>'MG-4L County XF'!Print_Area</vt:lpstr>
      <vt:lpstr>'MG-4L Loc'!Print_Area</vt:lpstr>
      <vt:lpstr>'MG-4L vs Strip Trials'!Print_Area</vt:lpstr>
      <vt:lpstr>'MG-5 Ag'!Print_Area</vt:lpstr>
      <vt:lpstr>'REC Location Info'!Print_Area</vt:lpstr>
      <vt:lpstr>'Soybean Company Contacts'!Print_Area</vt:lpstr>
      <vt:lpstr>'Soybean Trait Abbr'!Print_Area</vt:lpstr>
      <vt:lpstr>'Soybean Traits &amp; Entries'!Print_Area</vt:lpstr>
      <vt:lpstr>'MG-4L Ag'!Print_Titles</vt:lpstr>
      <vt:lpstr>'MG-4L Loc'!Print_Titles</vt:lpstr>
      <vt:lpstr>VL_2024</vt:lpstr>
      <vt:lpstr>VL_2024_1</vt:lpstr>
      <vt:lpstr>VL_SOY_2020</vt:lpstr>
      <vt:lpstr>VL_traits</vt:lpstr>
    </vt:vector>
  </TitlesOfParts>
  <Company>University of Tennessee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D. Johnson</dc:creator>
  <cp:lastModifiedBy>Reviewer</cp:lastModifiedBy>
  <cp:lastPrinted>2024-11-27T22:55:36Z</cp:lastPrinted>
  <dcterms:created xsi:type="dcterms:W3CDTF">2003-11-14T13:04:45Z</dcterms:created>
  <dcterms:modified xsi:type="dcterms:W3CDTF">2024-12-11T20:26:51Z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0x01010011DCC4704475C34092B8DB587E3AD04D</vt:lpwstr>
  </property>
</Properties>
</file>