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liveutk-my.sharepoint.com/personal/vsykes_utk_edu/Documents/Projects/OVT/OVT Corn/2024/Corn Report Files/"/>
    </mc:Choice>
  </mc:AlternateContent>
  <xr:revisionPtr revIDLastSave="544" documentId="8_{9E56790F-61FF-4510-9188-3C9D0388FF5E}" xr6:coauthVersionLast="47" xr6:coauthVersionMax="47" xr10:uidLastSave="{2731D364-F6C2-4F0A-8614-D2D860160F69}"/>
  <bookViews>
    <workbookView xWindow="21670" yWindow="0" windowWidth="27940" windowHeight="13480" tabRatio="921" firstSheet="2" activeTab="2" xr2:uid="{00000000-000D-0000-FFFF-FFFF00000000}"/>
  </bookViews>
  <sheets>
    <sheet name="Corn REC Location Info" sheetId="123" r:id="rId1"/>
    <sheet name="County Location Info" sheetId="234" r:id="rId2"/>
    <sheet name="A group" sheetId="242" r:id="rId3"/>
    <sheet name="Early Corn Avg" sheetId="170" r:id="rId4"/>
    <sheet name="Early Corn Yld By Loc " sheetId="228" r:id="rId5"/>
    <sheet name="ECorn County" sheetId="190" r:id="rId6"/>
    <sheet name="ECorn Disease" sheetId="262" r:id="rId7"/>
    <sheet name="ECorn vs Strip Trials" sheetId="138" r:id="rId8"/>
    <sheet name="Med Corn Avg" sheetId="185" r:id="rId9"/>
    <sheet name="Med Corn Yld By Loc" sheetId="229" r:id="rId10"/>
    <sheet name="MCorn County" sheetId="238" r:id="rId11"/>
    <sheet name="MCorn Disease" sheetId="263" r:id="rId12"/>
    <sheet name="MCorn vs Strip Trials" sheetId="179" r:id="rId13"/>
    <sheet name="Full Corn Avg" sheetId="180" r:id="rId14"/>
    <sheet name="Full Corn Yld By Loc " sheetId="230" r:id="rId15"/>
    <sheet name="FCorn County" sheetId="191" r:id="rId16"/>
    <sheet name="FCorn Disease" sheetId="264" r:id="rId17"/>
    <sheet name="FCorn vs Strip Trials" sheetId="231" r:id="rId18"/>
    <sheet name="Corn Traits &amp; Entries" sheetId="130" r:id="rId19"/>
    <sheet name="Corn Company Contacts" sheetId="196" r:id="rId20"/>
    <sheet name="Corn Trait Abbr" sheetId="142" r:id="rId21"/>
    <sheet name="Early Corn Knoxville" sheetId="201" r:id="rId22"/>
    <sheet name="Med Corn Knoxville " sheetId="203" r:id="rId23"/>
    <sheet name="Full Corn Knoxville" sheetId="261" r:id="rId24"/>
    <sheet name="Early Corn Greeneville" sheetId="239" r:id="rId25"/>
    <sheet name="Med Corn Greeneville" sheetId="243" r:id="rId26"/>
    <sheet name="Full Corn Greeneville" sheetId="260" r:id="rId27"/>
    <sheet name="Early Corn Springfield_IR" sheetId="205" r:id="rId28"/>
    <sheet name="Med Corn Springfield_IR" sheetId="244" r:id="rId29"/>
    <sheet name="Full Corn Springfield_IR" sheetId="259" r:id="rId30"/>
    <sheet name="Early Corn Springfield_NIR" sheetId="208" r:id="rId31"/>
    <sheet name="Med Corn Springfield_NIR" sheetId="245" r:id="rId32"/>
    <sheet name="Full Corn Springfield_NIR" sheetId="258" r:id="rId33"/>
    <sheet name="Early Corn Spring Hill" sheetId="217" r:id="rId34"/>
    <sheet name="Med Corn Spring Hill" sheetId="250" r:id="rId35"/>
    <sheet name="Full Corn Spring Hill" sheetId="257" r:id="rId36"/>
    <sheet name="Early Corn Milan_IR" sheetId="211" r:id="rId37"/>
    <sheet name="Med Corn Milan_IR" sheetId="249" r:id="rId38"/>
    <sheet name="Full Corn Milan_IR" sheetId="256" r:id="rId39"/>
    <sheet name="Early Corn Milan_NIR" sheetId="214" r:id="rId40"/>
    <sheet name="Med Corn Milan_NIR" sheetId="248" r:id="rId41"/>
    <sheet name="Full Corn Milan_NIR" sheetId="255" r:id="rId42"/>
    <sheet name="Early Corn Jackson" sheetId="220" r:id="rId43"/>
    <sheet name="Med Corn Jackson" sheetId="247" r:id="rId44"/>
    <sheet name="Full Corn Jackson" sheetId="254" r:id="rId45"/>
    <sheet name="Early Corn Memphis" sheetId="223" r:id="rId46"/>
    <sheet name="Med Corn Memphis" sheetId="246" r:id="rId47"/>
    <sheet name="Full Corn Memphis" sheetId="252" r:id="rId48"/>
  </sheets>
  <definedNames>
    <definedName name="_xlnm._FilterDatabase" localSheetId="24" hidden="1">'Early Corn Greeneville'!#REF!</definedName>
    <definedName name="_xlnm._FilterDatabase" localSheetId="42" hidden="1">'Early Corn Jackson'!#REF!</definedName>
    <definedName name="_xlnm._FilterDatabase" localSheetId="21" hidden="1">'Early Corn Knoxville'!#REF!</definedName>
    <definedName name="_xlnm._FilterDatabase" localSheetId="45" hidden="1">'Early Corn Memphis'!#REF!</definedName>
    <definedName name="_xlnm._FilterDatabase" localSheetId="36" hidden="1">'Early Corn Milan_IR'!#REF!</definedName>
    <definedName name="_xlnm._FilterDatabase" localSheetId="39" hidden="1">'Early Corn Milan_NIR'!#REF!</definedName>
    <definedName name="_xlnm._FilterDatabase" localSheetId="33" hidden="1">'Early Corn Spring Hill'!#REF!</definedName>
    <definedName name="_xlnm._FilterDatabase" localSheetId="27" hidden="1">'Early Corn Springfield_IR'!#REF!</definedName>
    <definedName name="_xlnm._FilterDatabase" localSheetId="30" hidden="1">'Early Corn Springfield_NIR'!#REF!</definedName>
    <definedName name="_xlnm._FilterDatabase" localSheetId="4" hidden="1">'Early Corn Yld By Loc '!$A$5:$R$28</definedName>
    <definedName name="_xlnm._FilterDatabase" localSheetId="13" hidden="1">'Full Corn Avg'!$A$5:$Q$17</definedName>
    <definedName name="_xlnm._FilterDatabase" localSheetId="26" hidden="1">'Full Corn Greeneville'!$A$5:$Q$16</definedName>
    <definedName name="_xlnm._FilterDatabase" localSheetId="44" hidden="1">'Full Corn Jackson'!$A$5:$Q$16</definedName>
    <definedName name="_xlnm._FilterDatabase" localSheetId="23" hidden="1">'Full Corn Knoxville'!$A$5:$Q$16</definedName>
    <definedName name="_xlnm._FilterDatabase" localSheetId="47" hidden="1">'Full Corn Memphis'!$A$5:$Q$16</definedName>
    <definedName name="_xlnm._FilterDatabase" localSheetId="38" hidden="1">'Full Corn Milan_IR'!$A$5:$Q$16</definedName>
    <definedName name="_xlnm._FilterDatabase" localSheetId="41" hidden="1">'Full Corn Milan_NIR'!$A$5:$Q$16</definedName>
    <definedName name="_xlnm._FilterDatabase" localSheetId="35" hidden="1">'Full Corn Spring Hill'!$A$5:$Q$16</definedName>
    <definedName name="_xlnm._FilterDatabase" localSheetId="29" hidden="1">'Full Corn Springfield_IR'!$A$5:$Q$16</definedName>
    <definedName name="_xlnm._FilterDatabase" localSheetId="32" hidden="1">'Full Corn Springfield_NIR'!$A$5:$Q$16</definedName>
    <definedName name="_xlnm._FilterDatabase" localSheetId="14" hidden="1">'Full Corn Yld By Loc '!$A$5:$R$26</definedName>
    <definedName name="_xlnm._FilterDatabase" localSheetId="8" hidden="1">'Med Corn Avg'!#REF!</definedName>
    <definedName name="_xlnm._FilterDatabase" localSheetId="25" hidden="1">'Med Corn Greeneville'!$A$5:$Q$34</definedName>
    <definedName name="_xlnm._FilterDatabase" localSheetId="43" hidden="1">'Med Corn Jackson'!$A$5:$Q$34</definedName>
    <definedName name="_xlnm._FilterDatabase" localSheetId="22" hidden="1">'Med Corn Knoxville '!$A$5:$Q$34</definedName>
    <definedName name="_xlnm._FilterDatabase" localSheetId="46" hidden="1">'Med Corn Memphis'!$A$5:$Q$34</definedName>
    <definedName name="_xlnm._FilterDatabase" localSheetId="37" hidden="1">'Med Corn Milan_IR'!$A$5:$S$34</definedName>
    <definedName name="_xlnm._FilterDatabase" localSheetId="40" hidden="1">'Med Corn Milan_NIR'!$A$5:$Q$34</definedName>
    <definedName name="_xlnm._FilterDatabase" localSheetId="34" hidden="1">'Med Corn Spring Hill'!$A$5:$Q$34</definedName>
    <definedName name="_xlnm._FilterDatabase" localSheetId="28" hidden="1">'Med Corn Springfield_IR'!$A$5:$Q$34</definedName>
    <definedName name="_xlnm._FilterDatabase" localSheetId="31" hidden="1">'Med Corn Springfield_NIR'!$A$5:$Q$34</definedName>
    <definedName name="_xlnm._FilterDatabase" localSheetId="9" hidden="1">'Med Corn Yld By Loc'!$A$3:$R$37</definedName>
    <definedName name="_xlnm.Print_Area" localSheetId="19">'Corn Company Contacts'!$A$1:$E$11</definedName>
    <definedName name="_xlnm.Print_Area" localSheetId="0">'Corn REC Location Info'!$A$1:$G$40</definedName>
    <definedName name="_xlnm.Print_Area" localSheetId="20">'Corn Trait Abbr'!$A$1:$C$17</definedName>
    <definedName name="_xlnm.Print_Area" localSheetId="18">'Corn Traits &amp; Entries'!$B$1:$H$44</definedName>
    <definedName name="_xlnm.Print_Area" localSheetId="3">'Early Corn Avg'!$A$1:$U$24</definedName>
    <definedName name="_xlnm.Print_Area" localSheetId="24">'Early Corn Greeneville'!#REF!</definedName>
    <definedName name="_xlnm.Print_Area" localSheetId="42">'Early Corn Jackson'!#REF!</definedName>
    <definedName name="_xlnm.Print_Area" localSheetId="21">'Early Corn Knoxville'!$A$1:$U$23</definedName>
    <definedName name="_xlnm.Print_Area" localSheetId="45">'Early Corn Memphis'!$A$1:$J$23</definedName>
    <definedName name="_xlnm.Print_Area" localSheetId="36">'Early Corn Milan_IR'!$A$1:$R$23</definedName>
    <definedName name="_xlnm.Print_Area" localSheetId="39">'Early Corn Milan_NIR'!$A$1:$Q$23</definedName>
    <definedName name="_xlnm.Print_Area" localSheetId="33">'Early Corn Spring Hill'!#REF!</definedName>
    <definedName name="_xlnm.Print_Area" localSheetId="27">'Early Corn Springfield_IR'!#REF!</definedName>
    <definedName name="_xlnm.Print_Area" localSheetId="30">'Early Corn Springfield_NIR'!#REF!</definedName>
    <definedName name="_xlnm.Print_Area" localSheetId="4">'Early Corn Yld By Loc '!$A$1:$Y$24</definedName>
    <definedName name="_xlnm.Print_Area" localSheetId="5">'ECorn County'!$A$1:$N$23</definedName>
    <definedName name="_xlnm.Print_Area" localSheetId="6">'ECorn Disease'!$A$1:$N$32</definedName>
    <definedName name="_xlnm.Print_Area" localSheetId="7">'ECorn vs Strip Trials'!$A$1:$P$12</definedName>
    <definedName name="_xlnm.Print_Area" localSheetId="15">'FCorn County'!$A$1:$S$19</definedName>
    <definedName name="_xlnm.Print_Area" localSheetId="16">'FCorn Disease'!$A$1:$N$28</definedName>
    <definedName name="_xlnm.Print_Area" localSheetId="17">'FCorn vs Strip Trials'!$A$1:$P$11</definedName>
    <definedName name="_xlnm.Print_Area" localSheetId="13">'Full Corn Avg'!$A$1:$U$23</definedName>
    <definedName name="_xlnm.Print_Area" localSheetId="26">'Full Corn Greeneville'!$A$1:$O$22</definedName>
    <definedName name="_xlnm.Print_Area" localSheetId="44">'Full Corn Jackson'!$A$1:$U$22</definedName>
    <definedName name="_xlnm.Print_Area" localSheetId="23">'Full Corn Knoxville'!$A$1:$U$22</definedName>
    <definedName name="_xlnm.Print_Area" localSheetId="47">'Full Corn Memphis'!$A$1:$U$22</definedName>
    <definedName name="_xlnm.Print_Area" localSheetId="38">'Full Corn Milan_IR'!$A$1:$U$22</definedName>
    <definedName name="_xlnm.Print_Area" localSheetId="41">'Full Corn Milan_NIR'!$A$1:$I$22</definedName>
    <definedName name="_xlnm.Print_Area" localSheetId="35">'Full Corn Spring Hill'!$A$1:$O$27</definedName>
    <definedName name="_xlnm.Print_Area" localSheetId="29">'Full Corn Springfield_IR'!$A$1:$O$22</definedName>
    <definedName name="_xlnm.Print_Area" localSheetId="32">'Full Corn Springfield_NIR'!$A$1:$O$22</definedName>
    <definedName name="_xlnm.Print_Area" localSheetId="14">'Full Corn Yld By Loc '!$A$1:$Y$23</definedName>
    <definedName name="_xlnm.Print_Area" localSheetId="10">'MCorn County'!$A$1:$T$20</definedName>
    <definedName name="_xlnm.Print_Area" localSheetId="11">'MCorn Disease'!$A$1:$N$27</definedName>
    <definedName name="_xlnm.Print_Area" localSheetId="12">'MCorn vs Strip Trials'!$A$1:$P$15</definedName>
    <definedName name="_xlnm.Print_Area" localSheetId="8">'Med Corn Avg'!$A$1:$U$35</definedName>
    <definedName name="_xlnm.Print_Area" localSheetId="25">'Med Corn Greeneville'!$A$1:$U$38</definedName>
    <definedName name="_xlnm.Print_Area" localSheetId="43">'Med Corn Jackson'!$A$1:$U$34</definedName>
    <definedName name="_xlnm.Print_Area" localSheetId="22">'Med Corn Knoxville '!$A$1:$U$34</definedName>
    <definedName name="_xlnm.Print_Area" localSheetId="46">'Med Corn Memphis'!$A$1:$R$34</definedName>
    <definedName name="_xlnm.Print_Area" localSheetId="37">'Med Corn Milan_IR'!$A$1:$W$34</definedName>
    <definedName name="_xlnm.Print_Area" localSheetId="40">'Med Corn Milan_NIR'!$A$1:$U$34</definedName>
    <definedName name="_xlnm.Print_Area" localSheetId="34">'Med Corn Spring Hill'!$A$1:$R$37</definedName>
    <definedName name="_xlnm.Print_Area" localSheetId="28">'Med Corn Springfield_IR'!$A$1:$O$34</definedName>
    <definedName name="_xlnm.Print_Area" localSheetId="31">'Med Corn Springfield_NIR'!$A$1:$O$34</definedName>
    <definedName name="_xlnm.Print_Area" localSheetId="9">'Med Corn Yld By Loc'!$A$1:$Y$32</definedName>
    <definedName name="_xlnm.Print_Titles" localSheetId="2">'A group'!$1:$3</definedName>
    <definedName name="_xlnm.Print_Titles" localSheetId="18">'Corn Traits &amp; Entries'!$1:$2</definedName>
    <definedName name="_xlnm.Print_Titles" localSheetId="1">'County Location Info'!$1:$1</definedName>
    <definedName name="VL_2020">'Corn Traits &amp; Entries'!$A$3:$H$42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42" l="1"/>
  <c r="L6" i="242"/>
  <c r="L7" i="242"/>
  <c r="L9" i="242"/>
  <c r="L8" i="242"/>
  <c r="L5" i="242"/>
  <c r="L13" i="242"/>
  <c r="L27" i="242"/>
  <c r="L15" i="242"/>
  <c r="L28" i="242"/>
  <c r="L26" i="242"/>
  <c r="L25" i="242"/>
  <c r="L14" i="242"/>
  <c r="L11" i="242"/>
  <c r="L24" i="242"/>
  <c r="L16" i="242"/>
  <c r="L17" i="242"/>
  <c r="L23" i="242"/>
  <c r="L18" i="242"/>
  <c r="L19" i="242"/>
  <c r="L22" i="242"/>
  <c r="L21" i="242"/>
  <c r="L20" i="242"/>
  <c r="L12" i="242"/>
  <c r="L29" i="242"/>
  <c r="L30" i="242"/>
  <c r="L32" i="242"/>
  <c r="L31" i="242"/>
  <c r="L33" i="242"/>
  <c r="L34" i="242"/>
  <c r="L4" i="242"/>
  <c r="K10" i="242"/>
  <c r="K6" i="242"/>
  <c r="K7" i="242"/>
  <c r="K9" i="242"/>
  <c r="K8" i="242"/>
  <c r="K5" i="242"/>
  <c r="K13" i="242"/>
  <c r="K27" i="242"/>
  <c r="K15" i="242"/>
  <c r="K28" i="242"/>
  <c r="K26" i="242"/>
  <c r="K25" i="242"/>
  <c r="K14" i="242"/>
  <c r="K11" i="242"/>
  <c r="K24" i="242"/>
  <c r="K16" i="242"/>
  <c r="K17" i="242"/>
  <c r="K23" i="242"/>
  <c r="K18" i="242"/>
  <c r="K19" i="242"/>
  <c r="K22" i="242"/>
  <c r="K21" i="242"/>
  <c r="K20" i="242"/>
  <c r="K12" i="242"/>
  <c r="K29" i="242"/>
  <c r="K30" i="242"/>
  <c r="K32" i="242"/>
  <c r="K31" i="242"/>
  <c r="K33" i="242"/>
  <c r="K34" i="242"/>
  <c r="K4" i="242"/>
  <c r="A4" i="242"/>
  <c r="A4" i="170"/>
  <c r="A4" i="138"/>
  <c r="A3" i="170"/>
  <c r="AJ6" i="230"/>
  <c r="AJ7" i="230"/>
  <c r="AJ8" i="230"/>
  <c r="AJ9" i="230"/>
  <c r="AJ10" i="230"/>
  <c r="AJ11" i="230"/>
  <c r="AJ12" i="230"/>
  <c r="AJ13" i="230"/>
  <c r="AJ5" i="230"/>
  <c r="AI6" i="230"/>
  <c r="AI7" i="230"/>
  <c r="AI8" i="230"/>
  <c r="AI9" i="230"/>
  <c r="AI10" i="230"/>
  <c r="AI11" i="230"/>
  <c r="AI12" i="230"/>
  <c r="AI13" i="230"/>
  <c r="AI5" i="230"/>
  <c r="AH5" i="230"/>
  <c r="AG5" i="230"/>
  <c r="AF5" i="230"/>
  <c r="AD5" i="230"/>
  <c r="AC5" i="230"/>
  <c r="AB5" i="230"/>
  <c r="AA5" i="230"/>
  <c r="AI3" i="229"/>
  <c r="AH3" i="229"/>
  <c r="AG3" i="229"/>
  <c r="AF3" i="229"/>
  <c r="AD3" i="229"/>
  <c r="AC3" i="229"/>
  <c r="AA3" i="229"/>
  <c r="AI5" i="228"/>
  <c r="AH5" i="228"/>
  <c r="AG5" i="228"/>
  <c r="AF5" i="228"/>
  <c r="AD5" i="228"/>
  <c r="AB5" i="228"/>
  <c r="AA5" i="228"/>
  <c r="AI5" i="191"/>
  <c r="AI6" i="191"/>
  <c r="AI7" i="191"/>
  <c r="AI8" i="191"/>
  <c r="AI9" i="191"/>
  <c r="AI10" i="191"/>
  <c r="AI11" i="191"/>
  <c r="AI4" i="191"/>
  <c r="V4" i="191"/>
  <c r="W4" i="191"/>
  <c r="X4" i="191"/>
  <c r="Y4" i="191"/>
  <c r="Z4" i="191"/>
  <c r="AA4" i="191"/>
  <c r="AB4" i="191"/>
  <c r="AC4" i="191"/>
  <c r="AD4" i="191"/>
  <c r="AE4" i="191"/>
  <c r="AF4" i="191"/>
  <c r="AG4" i="191"/>
  <c r="AH4" i="191"/>
  <c r="V5" i="191"/>
  <c r="W5" i="191"/>
  <c r="X5" i="191"/>
  <c r="Y5" i="191"/>
  <c r="Z5" i="191"/>
  <c r="AA5" i="191"/>
  <c r="AB5" i="191"/>
  <c r="AC5" i="191"/>
  <c r="AD5" i="191"/>
  <c r="AE5" i="191"/>
  <c r="AF5" i="191"/>
  <c r="AG5" i="191"/>
  <c r="AH5" i="191"/>
  <c r="V6" i="191"/>
  <c r="W6" i="191"/>
  <c r="X6" i="191"/>
  <c r="Y6" i="191"/>
  <c r="Z6" i="191"/>
  <c r="AA6" i="191"/>
  <c r="AB6" i="191"/>
  <c r="AC6" i="191"/>
  <c r="AD6" i="191"/>
  <c r="AE6" i="191"/>
  <c r="AF6" i="191"/>
  <c r="AG6" i="191"/>
  <c r="AH6" i="191"/>
  <c r="V7" i="191"/>
  <c r="W7" i="191"/>
  <c r="X7" i="191"/>
  <c r="Y7" i="191"/>
  <c r="Z7" i="191"/>
  <c r="AA7" i="191"/>
  <c r="AB7" i="191"/>
  <c r="AC7" i="191"/>
  <c r="AD7" i="191"/>
  <c r="AE7" i="191"/>
  <c r="AF7" i="191"/>
  <c r="AG7" i="191"/>
  <c r="AH7" i="191"/>
  <c r="V8" i="191"/>
  <c r="W8" i="191"/>
  <c r="X8" i="191"/>
  <c r="Y8" i="191"/>
  <c r="Z8" i="191"/>
  <c r="AA8" i="191"/>
  <c r="AB8" i="191"/>
  <c r="AC8" i="191"/>
  <c r="AD8" i="191"/>
  <c r="AE8" i="191"/>
  <c r="AF8" i="191"/>
  <c r="AG8" i="191"/>
  <c r="AH8" i="191"/>
  <c r="V9" i="191"/>
  <c r="W9" i="191"/>
  <c r="X9" i="191"/>
  <c r="Y9" i="191"/>
  <c r="Z9" i="191"/>
  <c r="AA9" i="191"/>
  <c r="AB9" i="191"/>
  <c r="AC9" i="191"/>
  <c r="AD9" i="191"/>
  <c r="AE9" i="191"/>
  <c r="AF9" i="191"/>
  <c r="AG9" i="191"/>
  <c r="AH9" i="191"/>
  <c r="V10" i="191"/>
  <c r="W10" i="191"/>
  <c r="X10" i="191"/>
  <c r="Y10" i="191"/>
  <c r="Z10" i="191"/>
  <c r="AA10" i="191"/>
  <c r="AB10" i="191"/>
  <c r="AC10" i="191"/>
  <c r="AD10" i="191"/>
  <c r="AE10" i="191"/>
  <c r="AF10" i="191"/>
  <c r="AG10" i="191"/>
  <c r="AH10" i="191"/>
  <c r="V11" i="191"/>
  <c r="W11" i="191"/>
  <c r="X11" i="191"/>
  <c r="Y11" i="191"/>
  <c r="Z11" i="191"/>
  <c r="AA11" i="191"/>
  <c r="AB11" i="191"/>
  <c r="AC11" i="191"/>
  <c r="AD11" i="191"/>
  <c r="AE11" i="191"/>
  <c r="AF11" i="191"/>
  <c r="AG11" i="191"/>
  <c r="AH11" i="191"/>
  <c r="U5" i="191"/>
  <c r="U6" i="191"/>
  <c r="U7" i="191"/>
  <c r="U8" i="191"/>
  <c r="U9" i="191"/>
  <c r="U10" i="191"/>
  <c r="U11" i="191"/>
  <c r="U4" i="191"/>
  <c r="AK5" i="238"/>
  <c r="AK6" i="238"/>
  <c r="AK7" i="238"/>
  <c r="AK8" i="238"/>
  <c r="AK9" i="238"/>
  <c r="AK10" i="238"/>
  <c r="AK11" i="238"/>
  <c r="AK4" i="238"/>
  <c r="AF4" i="238"/>
  <c r="AG4" i="238"/>
  <c r="AH4" i="238"/>
  <c r="AI4" i="238"/>
  <c r="AJ4" i="238"/>
  <c r="AF5" i="238"/>
  <c r="AG5" i="238"/>
  <c r="AH5" i="238"/>
  <c r="AI5" i="238"/>
  <c r="AJ5" i="238"/>
  <c r="AF6" i="238"/>
  <c r="AG6" i="238"/>
  <c r="AH6" i="238"/>
  <c r="AI6" i="238"/>
  <c r="AJ6" i="238"/>
  <c r="AF7" i="238"/>
  <c r="AG7" i="238"/>
  <c r="AH7" i="238"/>
  <c r="AI7" i="238"/>
  <c r="AJ7" i="238"/>
  <c r="AF8" i="238"/>
  <c r="AG8" i="238"/>
  <c r="AH8" i="238"/>
  <c r="AI8" i="238"/>
  <c r="AJ8" i="238"/>
  <c r="AF9" i="238"/>
  <c r="AG9" i="238"/>
  <c r="AH9" i="238"/>
  <c r="AI9" i="238"/>
  <c r="AJ9" i="238"/>
  <c r="AF10" i="238"/>
  <c r="AG10" i="238"/>
  <c r="AH10" i="238"/>
  <c r="AI10" i="238"/>
  <c r="AJ10" i="238"/>
  <c r="AF11" i="238"/>
  <c r="AG11" i="238"/>
  <c r="AH11" i="238"/>
  <c r="AI11" i="238"/>
  <c r="AJ11" i="238"/>
  <c r="W4" i="238"/>
  <c r="X4" i="238"/>
  <c r="Y4" i="238"/>
  <c r="Z4" i="238"/>
  <c r="AA4" i="238"/>
  <c r="AB4" i="238"/>
  <c r="AC4" i="238"/>
  <c r="AD4" i="238"/>
  <c r="AE4" i="238"/>
  <c r="W5" i="238"/>
  <c r="X5" i="238"/>
  <c r="Y5" i="238"/>
  <c r="Z5" i="238"/>
  <c r="AA5" i="238"/>
  <c r="AB5" i="238"/>
  <c r="AC5" i="238"/>
  <c r="AD5" i="238"/>
  <c r="AE5" i="238"/>
  <c r="W6" i="238"/>
  <c r="X6" i="238"/>
  <c r="Y6" i="238"/>
  <c r="Z6" i="238"/>
  <c r="AA6" i="238"/>
  <c r="AB6" i="238"/>
  <c r="AC6" i="238"/>
  <c r="AD6" i="238"/>
  <c r="AE6" i="238"/>
  <c r="W7" i="238"/>
  <c r="X7" i="238"/>
  <c r="Y7" i="238"/>
  <c r="Z7" i="238"/>
  <c r="AA7" i="238"/>
  <c r="AB7" i="238"/>
  <c r="AC7" i="238"/>
  <c r="AD7" i="238"/>
  <c r="AE7" i="238"/>
  <c r="W8" i="238"/>
  <c r="X8" i="238"/>
  <c r="Y8" i="238"/>
  <c r="Z8" i="238"/>
  <c r="AA8" i="238"/>
  <c r="AB8" i="238"/>
  <c r="AC8" i="238"/>
  <c r="AD8" i="238"/>
  <c r="AE8" i="238"/>
  <c r="W9" i="238"/>
  <c r="X9" i="238"/>
  <c r="Y9" i="238"/>
  <c r="Z9" i="238"/>
  <c r="AA9" i="238"/>
  <c r="AB9" i="238"/>
  <c r="AC9" i="238"/>
  <c r="AD9" i="238"/>
  <c r="AE9" i="238"/>
  <c r="W10" i="238"/>
  <c r="X10" i="238"/>
  <c r="Y10" i="238"/>
  <c r="Z10" i="238"/>
  <c r="AA10" i="238"/>
  <c r="AB10" i="238"/>
  <c r="AC10" i="238"/>
  <c r="AD10" i="238"/>
  <c r="AE10" i="238"/>
  <c r="W11" i="238"/>
  <c r="X11" i="238"/>
  <c r="Y11" i="238"/>
  <c r="Z11" i="238"/>
  <c r="AA11" i="238"/>
  <c r="AB11" i="238"/>
  <c r="AC11" i="238"/>
  <c r="AD11" i="238"/>
  <c r="AE11" i="238"/>
  <c r="V5" i="238"/>
  <c r="V6" i="238"/>
  <c r="V7" i="238"/>
  <c r="V8" i="238"/>
  <c r="V9" i="238"/>
  <c r="V10" i="238"/>
  <c r="V11" i="238"/>
  <c r="V4" i="238"/>
  <c r="Y5" i="190"/>
  <c r="Y6" i="190"/>
  <c r="Y7" i="190"/>
  <c r="Y8" i="190"/>
  <c r="Y9" i="190"/>
  <c r="Y10" i="190"/>
  <c r="Y11" i="190"/>
  <c r="Y12" i="190"/>
  <c r="Y13" i="190"/>
  <c r="Y14" i="190"/>
  <c r="Y4" i="190"/>
  <c r="Q4" i="190"/>
  <c r="R4" i="190"/>
  <c r="S4" i="190"/>
  <c r="T4" i="190"/>
  <c r="U4" i="190"/>
  <c r="V4" i="190"/>
  <c r="W4" i="190"/>
  <c r="X4" i="190"/>
  <c r="Q5" i="190"/>
  <c r="R5" i="190"/>
  <c r="S5" i="190"/>
  <c r="T5" i="190"/>
  <c r="U5" i="190"/>
  <c r="V5" i="190"/>
  <c r="W5" i="190"/>
  <c r="X5" i="190"/>
  <c r="Q6" i="190"/>
  <c r="R6" i="190"/>
  <c r="S6" i="190"/>
  <c r="T6" i="190"/>
  <c r="U6" i="190"/>
  <c r="V6" i="190"/>
  <c r="W6" i="190"/>
  <c r="X6" i="190"/>
  <c r="Q7" i="190"/>
  <c r="R7" i="190"/>
  <c r="S7" i="190"/>
  <c r="T7" i="190"/>
  <c r="U7" i="190"/>
  <c r="V7" i="190"/>
  <c r="W7" i="190"/>
  <c r="X7" i="190"/>
  <c r="Q8" i="190"/>
  <c r="R8" i="190"/>
  <c r="S8" i="190"/>
  <c r="T8" i="190"/>
  <c r="U8" i="190"/>
  <c r="V8" i="190"/>
  <c r="W8" i="190"/>
  <c r="X8" i="190"/>
  <c r="Q9" i="190"/>
  <c r="R9" i="190"/>
  <c r="S9" i="190"/>
  <c r="T9" i="190"/>
  <c r="U9" i="190"/>
  <c r="V9" i="190"/>
  <c r="W9" i="190"/>
  <c r="X9" i="190"/>
  <c r="Q10" i="190"/>
  <c r="R10" i="190"/>
  <c r="S10" i="190"/>
  <c r="T10" i="190"/>
  <c r="U10" i="190"/>
  <c r="V10" i="190"/>
  <c r="W10" i="190"/>
  <c r="X10" i="190"/>
  <c r="Q11" i="190"/>
  <c r="R11" i="190"/>
  <c r="S11" i="190"/>
  <c r="T11" i="190"/>
  <c r="U11" i="190"/>
  <c r="V11" i="190"/>
  <c r="W11" i="190"/>
  <c r="X11" i="190"/>
  <c r="Q12" i="190"/>
  <c r="R12" i="190"/>
  <c r="S12" i="190"/>
  <c r="T12" i="190"/>
  <c r="U12" i="190"/>
  <c r="V12" i="190"/>
  <c r="W12" i="190"/>
  <c r="X12" i="190"/>
  <c r="Q13" i="190"/>
  <c r="R13" i="190"/>
  <c r="S13" i="190"/>
  <c r="T13" i="190"/>
  <c r="U13" i="190"/>
  <c r="V13" i="190"/>
  <c r="W13" i="190"/>
  <c r="X13" i="190"/>
  <c r="Q14" i="190"/>
  <c r="R14" i="190"/>
  <c r="S14" i="190"/>
  <c r="T14" i="190"/>
  <c r="U14" i="190"/>
  <c r="V14" i="190"/>
  <c r="W14" i="190"/>
  <c r="X14" i="190"/>
  <c r="P5" i="190"/>
  <c r="P6" i="190"/>
  <c r="P7" i="190"/>
  <c r="P8" i="190"/>
  <c r="P9" i="190"/>
  <c r="P10" i="190"/>
  <c r="P11" i="190"/>
  <c r="P12" i="190"/>
  <c r="P13" i="190"/>
  <c r="P14" i="190"/>
  <c r="P4" i="190"/>
  <c r="H5" i="231"/>
  <c r="G5" i="231"/>
  <c r="F5" i="231"/>
  <c r="E5" i="231"/>
  <c r="H4" i="231"/>
  <c r="G4" i="231"/>
  <c r="F4" i="231"/>
  <c r="E4" i="231"/>
  <c r="H6" i="138"/>
  <c r="G6" i="138"/>
  <c r="F6" i="138"/>
  <c r="E6" i="138"/>
  <c r="C6" i="138"/>
  <c r="B6" i="138"/>
  <c r="A6" i="138"/>
  <c r="H5" i="138"/>
  <c r="G5" i="138"/>
  <c r="F5" i="138"/>
  <c r="E5" i="138"/>
  <c r="C5" i="138"/>
  <c r="B5" i="138"/>
  <c r="A5" i="138"/>
  <c r="H4" i="138"/>
  <c r="G4" i="138"/>
  <c r="F4" i="138"/>
  <c r="E4" i="138"/>
  <c r="C4" i="138"/>
  <c r="B4" i="138"/>
  <c r="H7" i="138"/>
  <c r="G7" i="138"/>
  <c r="F7" i="138"/>
  <c r="E7" i="138"/>
  <c r="C7" i="138"/>
  <c r="B7" i="138"/>
  <c r="A7" i="138"/>
  <c r="H6" i="231"/>
  <c r="G6" i="231"/>
  <c r="F6" i="231"/>
  <c r="E6" i="231"/>
  <c r="H8" i="138"/>
  <c r="G8" i="138"/>
  <c r="F8" i="138"/>
  <c r="E8" i="138"/>
  <c r="C8" i="138"/>
  <c r="B8" i="138"/>
  <c r="A8" i="138"/>
  <c r="O11" i="179"/>
  <c r="N11" i="179"/>
  <c r="M11" i="179"/>
  <c r="K11" i="179"/>
  <c r="J11" i="179"/>
  <c r="I11" i="179"/>
  <c r="H5" i="179"/>
  <c r="G5" i="179"/>
  <c r="F5" i="179"/>
  <c r="E5" i="179"/>
  <c r="H4" i="179"/>
  <c r="G4" i="179"/>
  <c r="G11" i="179" s="1"/>
  <c r="F4" i="179"/>
  <c r="F11" i="179" s="1"/>
  <c r="E4" i="179"/>
  <c r="E11" i="179" s="1"/>
  <c r="H10" i="179"/>
  <c r="G10" i="179"/>
  <c r="F10" i="179"/>
  <c r="E10" i="179"/>
  <c r="H7" i="179"/>
  <c r="G7" i="179"/>
  <c r="F7" i="179"/>
  <c r="E7" i="179"/>
  <c r="H8" i="179"/>
  <c r="G8" i="179"/>
  <c r="F8" i="179"/>
  <c r="E8" i="179"/>
  <c r="H9" i="179"/>
  <c r="G9" i="179"/>
  <c r="F9" i="179"/>
  <c r="E9" i="179"/>
  <c r="H6" i="179"/>
  <c r="G6" i="179"/>
  <c r="F6" i="179"/>
  <c r="E6" i="179"/>
  <c r="C5" i="179"/>
  <c r="B5" i="179"/>
  <c r="C4" i="179"/>
  <c r="B4" i="179"/>
  <c r="C10" i="179"/>
  <c r="B10" i="179"/>
  <c r="C7" i="179"/>
  <c r="B7" i="179"/>
  <c r="C8" i="179"/>
  <c r="B8" i="179"/>
  <c r="C9" i="179"/>
  <c r="B9" i="179"/>
  <c r="C6" i="179"/>
  <c r="B6" i="179"/>
  <c r="E7" i="231" l="1"/>
  <c r="E9" i="138"/>
  <c r="M14" i="264"/>
  <c r="L14" i="264"/>
  <c r="K14" i="264"/>
  <c r="J14" i="264"/>
  <c r="H14" i="264"/>
  <c r="G14" i="264"/>
  <c r="E14" i="264"/>
  <c r="D14" i="264"/>
  <c r="C14" i="264"/>
  <c r="M14" i="263"/>
  <c r="L14" i="263"/>
  <c r="K14" i="263"/>
  <c r="J14" i="263"/>
  <c r="H14" i="263"/>
  <c r="G14" i="263"/>
  <c r="E14" i="263"/>
  <c r="D14" i="263"/>
  <c r="C14" i="263"/>
  <c r="M16" i="262"/>
  <c r="L16" i="262"/>
  <c r="K16" i="262"/>
  <c r="J16" i="262"/>
  <c r="H16" i="262"/>
  <c r="G16" i="262"/>
  <c r="E16" i="262"/>
  <c r="D16" i="262"/>
  <c r="C16" i="262"/>
  <c r="D12" i="191" l="1"/>
  <c r="E12" i="191"/>
  <c r="F12" i="191"/>
  <c r="G12" i="191"/>
  <c r="H12" i="191"/>
  <c r="I12" i="191"/>
  <c r="J12" i="191"/>
  <c r="K12" i="191"/>
  <c r="L12" i="191"/>
  <c r="M12" i="191"/>
  <c r="N12" i="191"/>
  <c r="O12" i="191"/>
  <c r="P12" i="191"/>
  <c r="Q12" i="191"/>
  <c r="R12" i="191"/>
  <c r="S12" i="191"/>
  <c r="C12" i="191"/>
  <c r="D12" i="238"/>
  <c r="E12" i="238"/>
  <c r="F12" i="238"/>
  <c r="G12" i="238"/>
  <c r="H12" i="238"/>
  <c r="I12" i="238"/>
  <c r="J12" i="238"/>
  <c r="K12" i="238"/>
  <c r="L12" i="238"/>
  <c r="M12" i="238"/>
  <c r="N12" i="238"/>
  <c r="O12" i="238"/>
  <c r="P12" i="238"/>
  <c r="Q12" i="238"/>
  <c r="R12" i="238"/>
  <c r="S12" i="238"/>
  <c r="T12" i="238"/>
  <c r="C12" i="238"/>
  <c r="D15" i="190"/>
  <c r="E15" i="190"/>
  <c r="C15" i="190"/>
  <c r="G15" i="190"/>
  <c r="H15" i="190"/>
  <c r="I15" i="190"/>
  <c r="J15" i="190"/>
  <c r="K15" i="190"/>
  <c r="L15" i="190"/>
  <c r="M15" i="190"/>
  <c r="N15" i="190"/>
  <c r="F15" i="190"/>
  <c r="C8" i="261" l="1"/>
  <c r="B8" i="261"/>
  <c r="A8" i="261"/>
  <c r="C5" i="261"/>
  <c r="B5" i="261"/>
  <c r="A5" i="261"/>
  <c r="C6" i="261"/>
  <c r="B6" i="261"/>
  <c r="A6" i="261"/>
  <c r="C9" i="261"/>
  <c r="B9" i="261"/>
  <c r="A9" i="261"/>
  <c r="C11" i="261"/>
  <c r="B11" i="261"/>
  <c r="A11" i="261"/>
  <c r="C7" i="261"/>
  <c r="B7" i="261"/>
  <c r="A7" i="261"/>
  <c r="C4" i="261"/>
  <c r="B4" i="261"/>
  <c r="A4" i="261"/>
  <c r="C3" i="261"/>
  <c r="B3" i="261"/>
  <c r="A3" i="261"/>
  <c r="C10" i="261"/>
  <c r="B10" i="261"/>
  <c r="A10" i="261"/>
  <c r="C9" i="260"/>
  <c r="B9" i="260"/>
  <c r="A9" i="260"/>
  <c r="C5" i="260"/>
  <c r="B5" i="260"/>
  <c r="A5" i="260"/>
  <c r="C3" i="260"/>
  <c r="B3" i="260"/>
  <c r="A3" i="260"/>
  <c r="C7" i="260"/>
  <c r="B7" i="260"/>
  <c r="A7" i="260"/>
  <c r="C8" i="260"/>
  <c r="B8" i="260"/>
  <c r="A8" i="260"/>
  <c r="C6" i="260"/>
  <c r="B6" i="260"/>
  <c r="A6" i="260"/>
  <c r="C4" i="260"/>
  <c r="B4" i="260"/>
  <c r="A4" i="260"/>
  <c r="C11" i="260"/>
  <c r="B11" i="260"/>
  <c r="A11" i="260"/>
  <c r="C10" i="260"/>
  <c r="B10" i="260"/>
  <c r="A10" i="260"/>
  <c r="C10" i="259"/>
  <c r="B10" i="259"/>
  <c r="A10" i="259"/>
  <c r="C4" i="259"/>
  <c r="B4" i="259"/>
  <c r="A4" i="259"/>
  <c r="C7" i="259"/>
  <c r="B7" i="259"/>
  <c r="A7" i="259"/>
  <c r="C11" i="259"/>
  <c r="B11" i="259"/>
  <c r="A11" i="259"/>
  <c r="C6" i="259"/>
  <c r="B6" i="259"/>
  <c r="A6" i="259"/>
  <c r="C3" i="259"/>
  <c r="B3" i="259"/>
  <c r="A3" i="259"/>
  <c r="C5" i="259"/>
  <c r="B5" i="259"/>
  <c r="A5" i="259"/>
  <c r="C8" i="259"/>
  <c r="B8" i="259"/>
  <c r="A8" i="259"/>
  <c r="C9" i="259"/>
  <c r="B9" i="259"/>
  <c r="A9" i="259"/>
  <c r="C5" i="258"/>
  <c r="B5" i="258"/>
  <c r="A5" i="258"/>
  <c r="C4" i="258"/>
  <c r="B4" i="258"/>
  <c r="A4" i="258"/>
  <c r="C8" i="258"/>
  <c r="B8" i="258"/>
  <c r="A8" i="258"/>
  <c r="C7" i="258"/>
  <c r="B7" i="258"/>
  <c r="A7" i="258"/>
  <c r="C6" i="258"/>
  <c r="B6" i="258"/>
  <c r="A6" i="258"/>
  <c r="C9" i="258"/>
  <c r="B9" i="258"/>
  <c r="A9" i="258"/>
  <c r="C3" i="258"/>
  <c r="B3" i="258"/>
  <c r="A3" i="258"/>
  <c r="C11" i="258"/>
  <c r="B11" i="258"/>
  <c r="A11" i="258"/>
  <c r="C10" i="258"/>
  <c r="B10" i="258"/>
  <c r="A10" i="258"/>
  <c r="C8" i="257"/>
  <c r="B8" i="257"/>
  <c r="A8" i="257"/>
  <c r="C5" i="257"/>
  <c r="B5" i="257"/>
  <c r="A5" i="257"/>
  <c r="C9" i="257"/>
  <c r="B9" i="257"/>
  <c r="A9" i="257"/>
  <c r="C10" i="257"/>
  <c r="B10" i="257"/>
  <c r="A10" i="257"/>
  <c r="C11" i="257"/>
  <c r="B11" i="257"/>
  <c r="A11" i="257"/>
  <c r="C7" i="257"/>
  <c r="B7" i="257"/>
  <c r="A7" i="257"/>
  <c r="C3" i="257"/>
  <c r="B3" i="257"/>
  <c r="A3" i="257"/>
  <c r="C6" i="257"/>
  <c r="B6" i="257"/>
  <c r="A6" i="257"/>
  <c r="C4" i="257"/>
  <c r="B4" i="257"/>
  <c r="A4" i="257"/>
  <c r="C11" i="256"/>
  <c r="B11" i="256"/>
  <c r="A11" i="256"/>
  <c r="C5" i="256"/>
  <c r="B5" i="256"/>
  <c r="A5" i="256"/>
  <c r="C6" i="256"/>
  <c r="B6" i="256"/>
  <c r="A6" i="256"/>
  <c r="C7" i="256"/>
  <c r="B7" i="256"/>
  <c r="A7" i="256"/>
  <c r="C8" i="256"/>
  <c r="B8" i="256"/>
  <c r="A8" i="256"/>
  <c r="C4" i="256"/>
  <c r="B4" i="256"/>
  <c r="A4" i="256"/>
  <c r="C3" i="256"/>
  <c r="B3" i="256"/>
  <c r="A3" i="256"/>
  <c r="C9" i="256"/>
  <c r="B9" i="256"/>
  <c r="A9" i="256"/>
  <c r="C10" i="256"/>
  <c r="B10" i="256"/>
  <c r="A10" i="256"/>
  <c r="C11" i="255"/>
  <c r="B11" i="255"/>
  <c r="A11" i="255"/>
  <c r="C5" i="255"/>
  <c r="B5" i="255"/>
  <c r="A5" i="255"/>
  <c r="C6" i="255"/>
  <c r="B6" i="255"/>
  <c r="A6" i="255"/>
  <c r="C7" i="255"/>
  <c r="B7" i="255"/>
  <c r="A7" i="255"/>
  <c r="C8" i="255"/>
  <c r="B8" i="255"/>
  <c r="A8" i="255"/>
  <c r="C3" i="255"/>
  <c r="B3" i="255"/>
  <c r="A3" i="255"/>
  <c r="C4" i="255"/>
  <c r="B4" i="255"/>
  <c r="A4" i="255"/>
  <c r="C10" i="255"/>
  <c r="B10" i="255"/>
  <c r="A10" i="255"/>
  <c r="C9" i="255"/>
  <c r="B9" i="255"/>
  <c r="A9" i="255"/>
  <c r="C11" i="254"/>
  <c r="B11" i="254"/>
  <c r="A11" i="254"/>
  <c r="C6" i="254"/>
  <c r="B6" i="254"/>
  <c r="A6" i="254"/>
  <c r="C5" i="254"/>
  <c r="B5" i="254"/>
  <c r="A5" i="254"/>
  <c r="C9" i="254"/>
  <c r="B9" i="254"/>
  <c r="A9" i="254"/>
  <c r="C4" i="254"/>
  <c r="B4" i="254"/>
  <c r="A4" i="254"/>
  <c r="C3" i="254"/>
  <c r="B3" i="254"/>
  <c r="A3" i="254"/>
  <c r="C8" i="254"/>
  <c r="B8" i="254"/>
  <c r="A8" i="254"/>
  <c r="C10" i="254"/>
  <c r="B10" i="254"/>
  <c r="A10" i="254"/>
  <c r="C7" i="254"/>
  <c r="B7" i="254"/>
  <c r="A7" i="254"/>
  <c r="C11" i="252"/>
  <c r="B11" i="252"/>
  <c r="A11" i="252"/>
  <c r="C5" i="252"/>
  <c r="B5" i="252"/>
  <c r="A5" i="252"/>
  <c r="C6" i="252"/>
  <c r="B6" i="252"/>
  <c r="A6" i="252"/>
  <c r="C7" i="252"/>
  <c r="B7" i="252"/>
  <c r="A7" i="252"/>
  <c r="C9" i="252"/>
  <c r="B9" i="252"/>
  <c r="A9" i="252"/>
  <c r="C4" i="252"/>
  <c r="B4" i="252"/>
  <c r="A4" i="252"/>
  <c r="C8" i="252"/>
  <c r="B8" i="252"/>
  <c r="A8" i="252"/>
  <c r="C10" i="252"/>
  <c r="B10" i="252"/>
  <c r="A10" i="252"/>
  <c r="C3" i="252"/>
  <c r="B3" i="252"/>
  <c r="A3" i="252"/>
  <c r="Y30" i="230"/>
  <c r="X30" i="230"/>
  <c r="C5" i="230"/>
  <c r="B5" i="230"/>
  <c r="A5" i="230"/>
  <c r="C11" i="180"/>
  <c r="B11" i="180"/>
  <c r="A11" i="180"/>
  <c r="C5" i="180"/>
  <c r="B5" i="180"/>
  <c r="A5" i="180"/>
  <c r="C6" i="180"/>
  <c r="B6" i="180"/>
  <c r="A6" i="180"/>
  <c r="C8" i="180"/>
  <c r="B8" i="180"/>
  <c r="A8" i="180"/>
  <c r="C7" i="180"/>
  <c r="B7" i="180"/>
  <c r="A7" i="180"/>
  <c r="C3" i="180"/>
  <c r="B3" i="180"/>
  <c r="A3" i="180"/>
  <c r="C4" i="180"/>
  <c r="B4" i="180"/>
  <c r="A4" i="180"/>
  <c r="C10" i="180"/>
  <c r="B10" i="180"/>
  <c r="A10" i="180"/>
  <c r="C9" i="180"/>
  <c r="B9" i="180"/>
  <c r="A9" i="180"/>
  <c r="C21" i="250"/>
  <c r="B21" i="250"/>
  <c r="A21" i="250"/>
  <c r="C22" i="250"/>
  <c r="B22" i="250"/>
  <c r="A22" i="250"/>
  <c r="C3" i="250"/>
  <c r="B3" i="250"/>
  <c r="A3" i="250"/>
  <c r="C19" i="250"/>
  <c r="B19" i="250"/>
  <c r="A19" i="250"/>
  <c r="C23" i="250"/>
  <c r="B23" i="250"/>
  <c r="A23" i="250"/>
  <c r="C9" i="250"/>
  <c r="B9" i="250"/>
  <c r="A9" i="250"/>
  <c r="C12" i="250"/>
  <c r="B12" i="250"/>
  <c r="A12" i="250"/>
  <c r="C5" i="250"/>
  <c r="B5" i="250"/>
  <c r="A5" i="250"/>
  <c r="C11" i="250"/>
  <c r="B11" i="250"/>
  <c r="A11" i="250"/>
  <c r="C18" i="250"/>
  <c r="B18" i="250"/>
  <c r="A18" i="250"/>
  <c r="C16" i="250"/>
  <c r="B16" i="250"/>
  <c r="A16" i="250"/>
  <c r="C13" i="250"/>
  <c r="B13" i="250"/>
  <c r="A13" i="250"/>
  <c r="C14" i="250"/>
  <c r="B14" i="250"/>
  <c r="A14" i="250"/>
  <c r="C15" i="250"/>
  <c r="B15" i="250"/>
  <c r="A15" i="250"/>
  <c r="C10" i="250"/>
  <c r="B10" i="250"/>
  <c r="A10" i="250"/>
  <c r="C20" i="250"/>
  <c r="B20" i="250"/>
  <c r="A20" i="250"/>
  <c r="C6" i="250"/>
  <c r="B6" i="250"/>
  <c r="A6" i="250"/>
  <c r="C8" i="250"/>
  <c r="B8" i="250"/>
  <c r="A8" i="250"/>
  <c r="C17" i="250"/>
  <c r="B17" i="250"/>
  <c r="A17" i="250"/>
  <c r="C7" i="250"/>
  <c r="B7" i="250"/>
  <c r="A7" i="250"/>
  <c r="C4" i="250"/>
  <c r="B4" i="250"/>
  <c r="A4" i="250"/>
  <c r="C4" i="249"/>
  <c r="B4" i="249"/>
  <c r="A4" i="249"/>
  <c r="C17" i="249"/>
  <c r="B17" i="249"/>
  <c r="A17" i="249"/>
  <c r="C15" i="249"/>
  <c r="B15" i="249"/>
  <c r="A15" i="249"/>
  <c r="C13" i="249"/>
  <c r="B13" i="249"/>
  <c r="A13" i="249"/>
  <c r="C14" i="249"/>
  <c r="B14" i="249"/>
  <c r="A14" i="249"/>
  <c r="C5" i="249"/>
  <c r="B5" i="249"/>
  <c r="A5" i="249"/>
  <c r="C3" i="249"/>
  <c r="B3" i="249"/>
  <c r="A3" i="249"/>
  <c r="C21" i="249"/>
  <c r="B21" i="249"/>
  <c r="A21" i="249"/>
  <c r="C19" i="249"/>
  <c r="B19" i="249"/>
  <c r="A19" i="249"/>
  <c r="C12" i="249"/>
  <c r="B12" i="249"/>
  <c r="A12" i="249"/>
  <c r="C8" i="249"/>
  <c r="B8" i="249"/>
  <c r="A8" i="249"/>
  <c r="C11" i="249"/>
  <c r="B11" i="249"/>
  <c r="A11" i="249"/>
  <c r="C18" i="249"/>
  <c r="B18" i="249"/>
  <c r="A18" i="249"/>
  <c r="C6" i="249"/>
  <c r="B6" i="249"/>
  <c r="A6" i="249"/>
  <c r="C20" i="249"/>
  <c r="B20" i="249"/>
  <c r="A20" i="249"/>
  <c r="C16" i="249"/>
  <c r="B16" i="249"/>
  <c r="A16" i="249"/>
  <c r="C23" i="249"/>
  <c r="B23" i="249"/>
  <c r="A23" i="249"/>
  <c r="C9" i="249"/>
  <c r="B9" i="249"/>
  <c r="A9" i="249"/>
  <c r="C22" i="249"/>
  <c r="B22" i="249"/>
  <c r="A22" i="249"/>
  <c r="C10" i="249"/>
  <c r="B10" i="249"/>
  <c r="A10" i="249"/>
  <c r="C7" i="249"/>
  <c r="B7" i="249"/>
  <c r="A7" i="249"/>
  <c r="C10" i="248"/>
  <c r="B10" i="248"/>
  <c r="A10" i="248"/>
  <c r="C14" i="248"/>
  <c r="B14" i="248"/>
  <c r="A14" i="248"/>
  <c r="C7" i="248"/>
  <c r="B7" i="248"/>
  <c r="A7" i="248"/>
  <c r="C9" i="248"/>
  <c r="B9" i="248"/>
  <c r="A9" i="248"/>
  <c r="C22" i="248"/>
  <c r="B22" i="248"/>
  <c r="A22" i="248"/>
  <c r="C6" i="248"/>
  <c r="B6" i="248"/>
  <c r="A6" i="248"/>
  <c r="C3" i="248"/>
  <c r="B3" i="248"/>
  <c r="A3" i="248"/>
  <c r="C15" i="248"/>
  <c r="B15" i="248"/>
  <c r="A15" i="248"/>
  <c r="C11" i="248"/>
  <c r="B11" i="248"/>
  <c r="A11" i="248"/>
  <c r="C8" i="248"/>
  <c r="B8" i="248"/>
  <c r="A8" i="248"/>
  <c r="C5" i="248"/>
  <c r="B5" i="248"/>
  <c r="A5" i="248"/>
  <c r="C16" i="248"/>
  <c r="B16" i="248"/>
  <c r="A16" i="248"/>
  <c r="C12" i="248"/>
  <c r="B12" i="248"/>
  <c r="A12" i="248"/>
  <c r="C17" i="248"/>
  <c r="B17" i="248"/>
  <c r="A17" i="248"/>
  <c r="C4" i="248"/>
  <c r="B4" i="248"/>
  <c r="A4" i="248"/>
  <c r="C13" i="248"/>
  <c r="B13" i="248"/>
  <c r="A13" i="248"/>
  <c r="C20" i="248"/>
  <c r="B20" i="248"/>
  <c r="A20" i="248"/>
  <c r="C23" i="248"/>
  <c r="B23" i="248"/>
  <c r="A23" i="248"/>
  <c r="C19" i="248"/>
  <c r="B19" i="248"/>
  <c r="A19" i="248"/>
  <c r="C18" i="248"/>
  <c r="B18" i="248"/>
  <c r="A18" i="248"/>
  <c r="C21" i="248"/>
  <c r="B21" i="248"/>
  <c r="A21" i="248"/>
  <c r="C7" i="247"/>
  <c r="B7" i="247"/>
  <c r="A7" i="247"/>
  <c r="C21" i="247"/>
  <c r="B21" i="247"/>
  <c r="A21" i="247"/>
  <c r="C19" i="247"/>
  <c r="B19" i="247"/>
  <c r="A19" i="247"/>
  <c r="C14" i="247"/>
  <c r="B14" i="247"/>
  <c r="A14" i="247"/>
  <c r="C3" i="247"/>
  <c r="B3" i="247"/>
  <c r="A3" i="247"/>
  <c r="C15" i="247"/>
  <c r="B15" i="247"/>
  <c r="A15" i="247"/>
  <c r="C4" i="247"/>
  <c r="B4" i="247"/>
  <c r="A4" i="247"/>
  <c r="C22" i="247"/>
  <c r="B22" i="247"/>
  <c r="A22" i="247"/>
  <c r="C10" i="247"/>
  <c r="B10" i="247"/>
  <c r="A10" i="247"/>
  <c r="C16" i="247"/>
  <c r="B16" i="247"/>
  <c r="A16" i="247"/>
  <c r="C8" i="247"/>
  <c r="B8" i="247"/>
  <c r="A8" i="247"/>
  <c r="C23" i="247"/>
  <c r="B23" i="247"/>
  <c r="A23" i="247"/>
  <c r="C12" i="247"/>
  <c r="B12" i="247"/>
  <c r="A12" i="247"/>
  <c r="C5" i="247"/>
  <c r="B5" i="247"/>
  <c r="A5" i="247"/>
  <c r="C6" i="247"/>
  <c r="B6" i="247"/>
  <c r="A6" i="247"/>
  <c r="C18" i="247"/>
  <c r="B18" i="247"/>
  <c r="A18" i="247"/>
  <c r="C11" i="247"/>
  <c r="B11" i="247"/>
  <c r="A11" i="247"/>
  <c r="C13" i="247"/>
  <c r="B13" i="247"/>
  <c r="A13" i="247"/>
  <c r="C20" i="247"/>
  <c r="B20" i="247"/>
  <c r="A20" i="247"/>
  <c r="C9" i="247"/>
  <c r="B9" i="247"/>
  <c r="A9" i="247"/>
  <c r="C17" i="247"/>
  <c r="B17" i="247"/>
  <c r="A17" i="247"/>
  <c r="C7" i="246"/>
  <c r="B7" i="246"/>
  <c r="A7" i="246"/>
  <c r="C8" i="246"/>
  <c r="B8" i="246"/>
  <c r="A8" i="246"/>
  <c r="C21" i="246"/>
  <c r="B21" i="246"/>
  <c r="A21" i="246"/>
  <c r="C5" i="246"/>
  <c r="B5" i="246"/>
  <c r="A5" i="246"/>
  <c r="C3" i="246"/>
  <c r="B3" i="246"/>
  <c r="A3" i="246"/>
  <c r="C6" i="246"/>
  <c r="B6" i="246"/>
  <c r="A6" i="246"/>
  <c r="C19" i="246"/>
  <c r="B19" i="246"/>
  <c r="A19" i="246"/>
  <c r="C17" i="246"/>
  <c r="B17" i="246"/>
  <c r="A17" i="246"/>
  <c r="C18" i="246"/>
  <c r="B18" i="246"/>
  <c r="A18" i="246"/>
  <c r="C22" i="246"/>
  <c r="B22" i="246"/>
  <c r="A22" i="246"/>
  <c r="C9" i="246"/>
  <c r="B9" i="246"/>
  <c r="A9" i="246"/>
  <c r="C4" i="246"/>
  <c r="B4" i="246"/>
  <c r="A4" i="246"/>
  <c r="C15" i="246"/>
  <c r="B15" i="246"/>
  <c r="A15" i="246"/>
  <c r="C14" i="246"/>
  <c r="B14" i="246"/>
  <c r="A14" i="246"/>
  <c r="C16" i="246"/>
  <c r="B16" i="246"/>
  <c r="A16" i="246"/>
  <c r="C20" i="246"/>
  <c r="B20" i="246"/>
  <c r="A20" i="246"/>
  <c r="C10" i="246"/>
  <c r="B10" i="246"/>
  <c r="A10" i="246"/>
  <c r="C12" i="246"/>
  <c r="B12" i="246"/>
  <c r="A12" i="246"/>
  <c r="C11" i="246"/>
  <c r="B11" i="246"/>
  <c r="A11" i="246"/>
  <c r="C23" i="246"/>
  <c r="B23" i="246"/>
  <c r="A23" i="246"/>
  <c r="C13" i="246"/>
  <c r="B13" i="246"/>
  <c r="A13" i="246"/>
  <c r="C6" i="245"/>
  <c r="B6" i="245"/>
  <c r="A6" i="245"/>
  <c r="C15" i="245"/>
  <c r="B15" i="245"/>
  <c r="A15" i="245"/>
  <c r="C10" i="245"/>
  <c r="B10" i="245"/>
  <c r="A10" i="245"/>
  <c r="C12" i="245"/>
  <c r="B12" i="245"/>
  <c r="A12" i="245"/>
  <c r="C21" i="245"/>
  <c r="B21" i="245"/>
  <c r="A21" i="245"/>
  <c r="C14" i="245"/>
  <c r="B14" i="245"/>
  <c r="A14" i="245"/>
  <c r="C4" i="245"/>
  <c r="B4" i="245"/>
  <c r="A4" i="245"/>
  <c r="C19" i="245"/>
  <c r="B19" i="245"/>
  <c r="A19" i="245"/>
  <c r="C3" i="245"/>
  <c r="B3" i="245"/>
  <c r="A3" i="245"/>
  <c r="C17" i="245"/>
  <c r="B17" i="245"/>
  <c r="A17" i="245"/>
  <c r="C8" i="245"/>
  <c r="B8" i="245"/>
  <c r="A8" i="245"/>
  <c r="C13" i="245"/>
  <c r="B13" i="245"/>
  <c r="A13" i="245"/>
  <c r="C20" i="245"/>
  <c r="B20" i="245"/>
  <c r="A20" i="245"/>
  <c r="C16" i="245"/>
  <c r="B16" i="245"/>
  <c r="A16" i="245"/>
  <c r="C5" i="245"/>
  <c r="B5" i="245"/>
  <c r="A5" i="245"/>
  <c r="C7" i="245"/>
  <c r="B7" i="245"/>
  <c r="A7" i="245"/>
  <c r="C23" i="245"/>
  <c r="B23" i="245"/>
  <c r="A23" i="245"/>
  <c r="C18" i="245"/>
  <c r="B18" i="245"/>
  <c r="A18" i="245"/>
  <c r="C22" i="245"/>
  <c r="B22" i="245"/>
  <c r="A22" i="245"/>
  <c r="C11" i="245"/>
  <c r="B11" i="245"/>
  <c r="A11" i="245"/>
  <c r="C9" i="245"/>
  <c r="B9" i="245"/>
  <c r="A9" i="245"/>
  <c r="C8" i="244"/>
  <c r="B8" i="244"/>
  <c r="A8" i="244"/>
  <c r="C21" i="244"/>
  <c r="B21" i="244"/>
  <c r="A21" i="244"/>
  <c r="C13" i="244"/>
  <c r="B13" i="244"/>
  <c r="A13" i="244"/>
  <c r="C7" i="244"/>
  <c r="B7" i="244"/>
  <c r="A7" i="244"/>
  <c r="C11" i="244"/>
  <c r="B11" i="244"/>
  <c r="A11" i="244"/>
  <c r="C5" i="244"/>
  <c r="B5" i="244"/>
  <c r="A5" i="244"/>
  <c r="C10" i="244"/>
  <c r="B10" i="244"/>
  <c r="A10" i="244"/>
  <c r="C14" i="244"/>
  <c r="B14" i="244"/>
  <c r="A14" i="244"/>
  <c r="C6" i="244"/>
  <c r="B6" i="244"/>
  <c r="A6" i="244"/>
  <c r="C12" i="244"/>
  <c r="B12" i="244"/>
  <c r="A12" i="244"/>
  <c r="C20" i="244"/>
  <c r="B20" i="244"/>
  <c r="A20" i="244"/>
  <c r="C4" i="244"/>
  <c r="B4" i="244"/>
  <c r="A4" i="244"/>
  <c r="C19" i="244"/>
  <c r="B19" i="244"/>
  <c r="A19" i="244"/>
  <c r="C3" i="244"/>
  <c r="B3" i="244"/>
  <c r="A3" i="244"/>
  <c r="C22" i="244"/>
  <c r="B22" i="244"/>
  <c r="A22" i="244"/>
  <c r="C9" i="244"/>
  <c r="B9" i="244"/>
  <c r="A9" i="244"/>
  <c r="C23" i="244"/>
  <c r="B23" i="244"/>
  <c r="A23" i="244"/>
  <c r="C18" i="244"/>
  <c r="B18" i="244"/>
  <c r="A18" i="244"/>
  <c r="C15" i="244"/>
  <c r="B15" i="244"/>
  <c r="A15" i="244"/>
  <c r="C17" i="244"/>
  <c r="B17" i="244"/>
  <c r="A17" i="244"/>
  <c r="C16" i="244"/>
  <c r="B16" i="244"/>
  <c r="A16" i="244"/>
  <c r="C7" i="243"/>
  <c r="B7" i="243"/>
  <c r="A7" i="243"/>
  <c r="C3" i="243"/>
  <c r="B3" i="243"/>
  <c r="A3" i="243"/>
  <c r="C18" i="243"/>
  <c r="B18" i="243"/>
  <c r="A18" i="243"/>
  <c r="C10" i="243"/>
  <c r="B10" i="243"/>
  <c r="A10" i="243"/>
  <c r="C14" i="243"/>
  <c r="B14" i="243"/>
  <c r="A14" i="243"/>
  <c r="C6" i="243"/>
  <c r="B6" i="243"/>
  <c r="A6" i="243"/>
  <c r="C12" i="243"/>
  <c r="B12" i="243"/>
  <c r="A12" i="243"/>
  <c r="C23" i="243"/>
  <c r="B23" i="243"/>
  <c r="A23" i="243"/>
  <c r="C15" i="243"/>
  <c r="B15" i="243"/>
  <c r="A15" i="243"/>
  <c r="C21" i="243"/>
  <c r="B21" i="243"/>
  <c r="A21" i="243"/>
  <c r="C16" i="243"/>
  <c r="B16" i="243"/>
  <c r="A16" i="243"/>
  <c r="C5" i="243"/>
  <c r="B5" i="243"/>
  <c r="A5" i="243"/>
  <c r="C8" i="243"/>
  <c r="B8" i="243"/>
  <c r="A8" i="243"/>
  <c r="C20" i="243"/>
  <c r="B20" i="243"/>
  <c r="A20" i="243"/>
  <c r="C4" i="243"/>
  <c r="B4" i="243"/>
  <c r="A4" i="243"/>
  <c r="C17" i="243"/>
  <c r="B17" i="243"/>
  <c r="A17" i="243"/>
  <c r="C22" i="243"/>
  <c r="B22" i="243"/>
  <c r="A22" i="243"/>
  <c r="C19" i="243"/>
  <c r="B19" i="243"/>
  <c r="A19" i="243"/>
  <c r="C11" i="243"/>
  <c r="B11" i="243"/>
  <c r="A11" i="243"/>
  <c r="C13" i="243"/>
  <c r="B13" i="243"/>
  <c r="A13" i="243"/>
  <c r="C9" i="243"/>
  <c r="B9" i="243"/>
  <c r="A9" i="243"/>
  <c r="C10" i="203"/>
  <c r="B10" i="203"/>
  <c r="A10" i="203"/>
  <c r="C19" i="203"/>
  <c r="B19" i="203"/>
  <c r="A19" i="203"/>
  <c r="C11" i="203"/>
  <c r="B11" i="203"/>
  <c r="A11" i="203"/>
  <c r="C15" i="203"/>
  <c r="B15" i="203"/>
  <c r="A15" i="203"/>
  <c r="C12" i="203"/>
  <c r="B12" i="203"/>
  <c r="A12" i="203"/>
  <c r="C8" i="203"/>
  <c r="B8" i="203"/>
  <c r="A8" i="203"/>
  <c r="C6" i="203"/>
  <c r="B6" i="203"/>
  <c r="A6" i="203"/>
  <c r="C16" i="203"/>
  <c r="B16" i="203"/>
  <c r="A16" i="203"/>
  <c r="C14" i="203"/>
  <c r="B14" i="203"/>
  <c r="A14" i="203"/>
  <c r="C4" i="203"/>
  <c r="B4" i="203"/>
  <c r="A4" i="203"/>
  <c r="C7" i="203"/>
  <c r="B7" i="203"/>
  <c r="A7" i="203"/>
  <c r="C13" i="203"/>
  <c r="B13" i="203"/>
  <c r="A13" i="203"/>
  <c r="C20" i="203"/>
  <c r="B20" i="203"/>
  <c r="A20" i="203"/>
  <c r="C9" i="203"/>
  <c r="B9" i="203"/>
  <c r="A9" i="203"/>
  <c r="C3" i="203"/>
  <c r="B3" i="203"/>
  <c r="A3" i="203"/>
  <c r="C5" i="203"/>
  <c r="B5" i="203"/>
  <c r="A5" i="203"/>
  <c r="C18" i="203"/>
  <c r="B18" i="203"/>
  <c r="A18" i="203"/>
  <c r="C21" i="203"/>
  <c r="B21" i="203"/>
  <c r="A21" i="203"/>
  <c r="C22" i="203"/>
  <c r="B22" i="203"/>
  <c r="A22" i="203"/>
  <c r="C23" i="203"/>
  <c r="B23" i="203"/>
  <c r="A23" i="203"/>
  <c r="C17" i="203"/>
  <c r="B17" i="203"/>
  <c r="A17" i="203"/>
  <c r="AI7" i="229"/>
  <c r="AH7" i="229"/>
  <c r="AG7" i="229"/>
  <c r="AF7" i="229"/>
  <c r="AD7" i="229"/>
  <c r="AC7" i="229"/>
  <c r="AA7" i="229"/>
  <c r="C7" i="229"/>
  <c r="B7" i="229"/>
  <c r="A7" i="229"/>
  <c r="AI12" i="229"/>
  <c r="AH12" i="229"/>
  <c r="AG12" i="229"/>
  <c r="AF12" i="229"/>
  <c r="AD12" i="229"/>
  <c r="AC12" i="229"/>
  <c r="AA12" i="229"/>
  <c r="C12" i="229"/>
  <c r="B12" i="229"/>
  <c r="A12" i="229"/>
  <c r="AI18" i="229"/>
  <c r="AH18" i="229"/>
  <c r="AG18" i="229"/>
  <c r="AF18" i="229"/>
  <c r="AD18" i="229"/>
  <c r="AC18" i="229"/>
  <c r="AA18" i="229"/>
  <c r="C18" i="229"/>
  <c r="B18" i="229"/>
  <c r="A18" i="229"/>
  <c r="AI6" i="229"/>
  <c r="AH6" i="229"/>
  <c r="AG6" i="229"/>
  <c r="AF6" i="229"/>
  <c r="AD6" i="229"/>
  <c r="AC6" i="229"/>
  <c r="AA6" i="229"/>
  <c r="C6" i="229"/>
  <c r="B6" i="229"/>
  <c r="A6" i="229"/>
  <c r="AI9" i="229"/>
  <c r="AH9" i="229"/>
  <c r="AG9" i="229"/>
  <c r="AF9" i="229"/>
  <c r="AD9" i="229"/>
  <c r="AC9" i="229"/>
  <c r="AA9" i="229"/>
  <c r="C9" i="229"/>
  <c r="B9" i="229"/>
  <c r="A9" i="229"/>
  <c r="AI13" i="229"/>
  <c r="AH13" i="229"/>
  <c r="AG13" i="229"/>
  <c r="AF13" i="229"/>
  <c r="AD13" i="229"/>
  <c r="AC13" i="229"/>
  <c r="AA13" i="229"/>
  <c r="C13" i="229"/>
  <c r="B13" i="229"/>
  <c r="A13" i="229"/>
  <c r="AI22" i="229"/>
  <c r="AH22" i="229"/>
  <c r="AG22" i="229"/>
  <c r="AF22" i="229"/>
  <c r="AD22" i="229"/>
  <c r="AC22" i="229"/>
  <c r="AA22" i="229"/>
  <c r="C22" i="229"/>
  <c r="B22" i="229"/>
  <c r="A22" i="229"/>
  <c r="AI17" i="229"/>
  <c r="AH17" i="229"/>
  <c r="AG17" i="229"/>
  <c r="AF17" i="229"/>
  <c r="AD17" i="229"/>
  <c r="AC17" i="229"/>
  <c r="AA17" i="229"/>
  <c r="C17" i="229"/>
  <c r="B17" i="229"/>
  <c r="A17" i="229"/>
  <c r="AI23" i="229"/>
  <c r="AH23" i="229"/>
  <c r="AG23" i="229"/>
  <c r="AF23" i="229"/>
  <c r="AD23" i="229"/>
  <c r="AC23" i="229"/>
  <c r="AA23" i="229"/>
  <c r="C23" i="229"/>
  <c r="B23" i="229"/>
  <c r="A23" i="229"/>
  <c r="A11" i="229"/>
  <c r="B11" i="229"/>
  <c r="C11" i="229"/>
  <c r="A21" i="229"/>
  <c r="B21" i="229"/>
  <c r="C21" i="229"/>
  <c r="A3" i="229"/>
  <c r="B3" i="229"/>
  <c r="C3" i="229"/>
  <c r="A4" i="229"/>
  <c r="B4" i="229"/>
  <c r="C4" i="229"/>
  <c r="A10" i="229"/>
  <c r="B10" i="229"/>
  <c r="C10" i="229"/>
  <c r="A8" i="229"/>
  <c r="B8" i="229"/>
  <c r="C8" i="229"/>
  <c r="A15" i="229"/>
  <c r="B15" i="229"/>
  <c r="C15" i="229"/>
  <c r="A19" i="229"/>
  <c r="B19" i="229"/>
  <c r="C19" i="229"/>
  <c r="A5" i="229"/>
  <c r="B5" i="229"/>
  <c r="C5" i="229"/>
  <c r="C14" i="185"/>
  <c r="B14" i="185"/>
  <c r="A14" i="185"/>
  <c r="C7" i="185"/>
  <c r="B7" i="185"/>
  <c r="A7" i="185"/>
  <c r="C12" i="185"/>
  <c r="B12" i="185"/>
  <c r="A12" i="185"/>
  <c r="C3" i="185"/>
  <c r="B3" i="185"/>
  <c r="A3" i="185"/>
  <c r="C21" i="185"/>
  <c r="B21" i="185"/>
  <c r="A21" i="185"/>
  <c r="C11" i="185"/>
  <c r="B11" i="185"/>
  <c r="A11" i="185"/>
  <c r="C10" i="185"/>
  <c r="B10" i="185"/>
  <c r="A10" i="185"/>
  <c r="C4" i="185"/>
  <c r="B4" i="185"/>
  <c r="A4" i="185"/>
  <c r="C18" i="185"/>
  <c r="B18" i="185"/>
  <c r="A18" i="185"/>
  <c r="C6" i="185"/>
  <c r="B6" i="185"/>
  <c r="A6" i="185"/>
  <c r="C9" i="185"/>
  <c r="B9" i="185"/>
  <c r="A9" i="185"/>
  <c r="C5" i="185"/>
  <c r="B5" i="185"/>
  <c r="A5" i="185"/>
  <c r="C19" i="185"/>
  <c r="B19" i="185"/>
  <c r="A19" i="185"/>
  <c r="C15" i="185"/>
  <c r="B15" i="185"/>
  <c r="A15" i="185"/>
  <c r="C8" i="185"/>
  <c r="B8" i="185"/>
  <c r="A8" i="185"/>
  <c r="C13" i="185"/>
  <c r="B13" i="185"/>
  <c r="A13" i="185"/>
  <c r="C22" i="185"/>
  <c r="B22" i="185"/>
  <c r="A22" i="185"/>
  <c r="C17" i="185"/>
  <c r="B17" i="185"/>
  <c r="A17" i="185"/>
  <c r="C23" i="185"/>
  <c r="B23" i="185"/>
  <c r="A23" i="185"/>
  <c r="C20" i="185"/>
  <c r="B20" i="185"/>
  <c r="A20" i="185"/>
  <c r="C16" i="185"/>
  <c r="B16" i="185"/>
  <c r="A16" i="185"/>
  <c r="C6" i="223"/>
  <c r="B6" i="223"/>
  <c r="A6" i="223"/>
  <c r="C11" i="223"/>
  <c r="B11" i="223"/>
  <c r="A11" i="223"/>
  <c r="C12" i="223"/>
  <c r="B12" i="223"/>
  <c r="A12" i="223"/>
  <c r="C8" i="223"/>
  <c r="B8" i="223"/>
  <c r="A8" i="223"/>
  <c r="C3" i="223"/>
  <c r="B3" i="223"/>
  <c r="A3" i="223"/>
  <c r="C7" i="223"/>
  <c r="B7" i="223"/>
  <c r="A7" i="223"/>
  <c r="C4" i="223"/>
  <c r="B4" i="223"/>
  <c r="A4" i="223"/>
  <c r="C9" i="223"/>
  <c r="B9" i="223"/>
  <c r="A9" i="223"/>
  <c r="C5" i="223"/>
  <c r="B5" i="223"/>
  <c r="A5" i="223"/>
  <c r="C10" i="223"/>
  <c r="B10" i="223"/>
  <c r="A10" i="223"/>
  <c r="C8" i="220"/>
  <c r="B8" i="220"/>
  <c r="A8" i="220"/>
  <c r="C7" i="220"/>
  <c r="B7" i="220"/>
  <c r="A7" i="220"/>
  <c r="C4" i="220"/>
  <c r="B4" i="220"/>
  <c r="A4" i="220"/>
  <c r="C10" i="220"/>
  <c r="B10" i="220"/>
  <c r="A10" i="220"/>
  <c r="C12" i="220"/>
  <c r="B12" i="220"/>
  <c r="A12" i="220"/>
  <c r="C5" i="220"/>
  <c r="B5" i="220"/>
  <c r="A5" i="220"/>
  <c r="C3" i="220"/>
  <c r="B3" i="220"/>
  <c r="A3" i="220"/>
  <c r="C6" i="220"/>
  <c r="B6" i="220"/>
  <c r="A6" i="220"/>
  <c r="C9" i="220"/>
  <c r="B9" i="220"/>
  <c r="A9" i="220"/>
  <c r="C11" i="220"/>
  <c r="B11" i="220"/>
  <c r="A11" i="220"/>
  <c r="C7" i="214"/>
  <c r="B7" i="214"/>
  <c r="A7" i="214"/>
  <c r="C6" i="214"/>
  <c r="B6" i="214"/>
  <c r="A6" i="214"/>
  <c r="C5" i="214"/>
  <c r="B5" i="214"/>
  <c r="A5" i="214"/>
  <c r="C11" i="214"/>
  <c r="B11" i="214"/>
  <c r="A11" i="214"/>
  <c r="C12" i="214"/>
  <c r="B12" i="214"/>
  <c r="A12" i="214"/>
  <c r="C10" i="214"/>
  <c r="B10" i="214"/>
  <c r="A10" i="214"/>
  <c r="C3" i="214"/>
  <c r="B3" i="214"/>
  <c r="A3" i="214"/>
  <c r="C9" i="214"/>
  <c r="B9" i="214"/>
  <c r="A9" i="214"/>
  <c r="C4" i="214"/>
  <c r="B4" i="214"/>
  <c r="A4" i="214"/>
  <c r="C8" i="214"/>
  <c r="B8" i="214"/>
  <c r="A8" i="214"/>
  <c r="C6" i="211"/>
  <c r="B6" i="211"/>
  <c r="A6" i="211"/>
  <c r="C11" i="211"/>
  <c r="B11" i="211"/>
  <c r="A11" i="211"/>
  <c r="C3" i="211"/>
  <c r="B3" i="211"/>
  <c r="A3" i="211"/>
  <c r="C10" i="211"/>
  <c r="B10" i="211"/>
  <c r="A10" i="211"/>
  <c r="C12" i="211"/>
  <c r="B12" i="211"/>
  <c r="A12" i="211"/>
  <c r="C9" i="211"/>
  <c r="B9" i="211"/>
  <c r="A9" i="211"/>
  <c r="C5" i="211"/>
  <c r="B5" i="211"/>
  <c r="A5" i="211"/>
  <c r="C7" i="211"/>
  <c r="B7" i="211"/>
  <c r="A7" i="211"/>
  <c r="C4" i="211"/>
  <c r="B4" i="211"/>
  <c r="A4" i="211"/>
  <c r="C8" i="211"/>
  <c r="B8" i="211"/>
  <c r="A8" i="211"/>
  <c r="C6" i="217"/>
  <c r="B6" i="217"/>
  <c r="A6" i="217"/>
  <c r="C9" i="217"/>
  <c r="B9" i="217"/>
  <c r="A9" i="217"/>
  <c r="C8" i="217"/>
  <c r="B8" i="217"/>
  <c r="A8" i="217"/>
  <c r="C12" i="217"/>
  <c r="B12" i="217"/>
  <c r="A12" i="217"/>
  <c r="C10" i="217"/>
  <c r="B10" i="217"/>
  <c r="A10" i="217"/>
  <c r="C11" i="217"/>
  <c r="B11" i="217"/>
  <c r="A11" i="217"/>
  <c r="C4" i="217"/>
  <c r="B4" i="217"/>
  <c r="A4" i="217"/>
  <c r="C5" i="217"/>
  <c r="B5" i="217"/>
  <c r="A5" i="217"/>
  <c r="C3" i="217"/>
  <c r="B3" i="217"/>
  <c r="A3" i="217"/>
  <c r="C7" i="217"/>
  <c r="B7" i="217"/>
  <c r="A7" i="217"/>
  <c r="C7" i="208"/>
  <c r="B7" i="208"/>
  <c r="A7" i="208"/>
  <c r="C9" i="208"/>
  <c r="B9" i="208"/>
  <c r="A9" i="208"/>
  <c r="C8" i="208"/>
  <c r="B8" i="208"/>
  <c r="A8" i="208"/>
  <c r="C10" i="208"/>
  <c r="B10" i="208"/>
  <c r="A10" i="208"/>
  <c r="C11" i="208"/>
  <c r="B11" i="208"/>
  <c r="A11" i="208"/>
  <c r="C12" i="208"/>
  <c r="B12" i="208"/>
  <c r="A12" i="208"/>
  <c r="C3" i="208"/>
  <c r="B3" i="208"/>
  <c r="A3" i="208"/>
  <c r="C6" i="208"/>
  <c r="B6" i="208"/>
  <c r="A6" i="208"/>
  <c r="C5" i="208"/>
  <c r="B5" i="208"/>
  <c r="A5" i="208"/>
  <c r="C4" i="208"/>
  <c r="B4" i="208"/>
  <c r="A4" i="208"/>
  <c r="C6" i="205"/>
  <c r="B6" i="205"/>
  <c r="A6" i="205"/>
  <c r="C5" i="205"/>
  <c r="B5" i="205"/>
  <c r="A5" i="205"/>
  <c r="C3" i="205"/>
  <c r="B3" i="205"/>
  <c r="A3" i="205"/>
  <c r="C7" i="205"/>
  <c r="B7" i="205"/>
  <c r="A7" i="205"/>
  <c r="C8" i="205"/>
  <c r="B8" i="205"/>
  <c r="A8" i="205"/>
  <c r="C4" i="205"/>
  <c r="B4" i="205"/>
  <c r="A4" i="205"/>
  <c r="C10" i="205"/>
  <c r="B10" i="205"/>
  <c r="A10" i="205"/>
  <c r="C9" i="205"/>
  <c r="B9" i="205"/>
  <c r="A9" i="205"/>
  <c r="C11" i="205"/>
  <c r="B11" i="205"/>
  <c r="A11" i="205"/>
  <c r="C12" i="205"/>
  <c r="B12" i="205"/>
  <c r="A12" i="205"/>
  <c r="C11" i="239"/>
  <c r="B11" i="239"/>
  <c r="A11" i="239"/>
  <c r="C3" i="239"/>
  <c r="B3" i="239"/>
  <c r="A3" i="239"/>
  <c r="C7" i="239"/>
  <c r="B7" i="239"/>
  <c r="A7" i="239"/>
  <c r="C9" i="239"/>
  <c r="B9" i="239"/>
  <c r="A9" i="239"/>
  <c r="C10" i="239"/>
  <c r="B10" i="239"/>
  <c r="A10" i="239"/>
  <c r="C5" i="239"/>
  <c r="B5" i="239"/>
  <c r="A5" i="239"/>
  <c r="C4" i="239"/>
  <c r="B4" i="239"/>
  <c r="A4" i="239"/>
  <c r="C8" i="239"/>
  <c r="B8" i="239"/>
  <c r="A8" i="239"/>
  <c r="C12" i="239"/>
  <c r="B12" i="239"/>
  <c r="A12" i="239"/>
  <c r="C6" i="239"/>
  <c r="B6" i="239"/>
  <c r="A6" i="239"/>
  <c r="C3" i="201"/>
  <c r="B3" i="201"/>
  <c r="A3" i="201"/>
  <c r="C6" i="201"/>
  <c r="B6" i="201"/>
  <c r="A6" i="201"/>
  <c r="C5" i="201"/>
  <c r="B5" i="201"/>
  <c r="A5" i="201"/>
  <c r="C11" i="201"/>
  <c r="B11" i="201"/>
  <c r="A11" i="201"/>
  <c r="C12" i="201"/>
  <c r="B12" i="201"/>
  <c r="A12" i="201"/>
  <c r="C4" i="201"/>
  <c r="B4" i="201"/>
  <c r="A4" i="201"/>
  <c r="C9" i="201"/>
  <c r="B9" i="201"/>
  <c r="A9" i="201"/>
  <c r="C7" i="201"/>
  <c r="B7" i="201"/>
  <c r="A7" i="201"/>
  <c r="C10" i="201"/>
  <c r="B10" i="201"/>
  <c r="A10" i="201"/>
  <c r="C8" i="201"/>
  <c r="B8" i="201"/>
  <c r="A8" i="201"/>
  <c r="AI12" i="228"/>
  <c r="AB12" i="228"/>
  <c r="AA12" i="228"/>
  <c r="AH16" i="229"/>
  <c r="AI19" i="229"/>
  <c r="AI15" i="229"/>
  <c r="AI10" i="229"/>
  <c r="AI4" i="229"/>
  <c r="AI21" i="229"/>
  <c r="AI14" i="229"/>
  <c r="AI20" i="229"/>
  <c r="AB10" i="228"/>
  <c r="AG10" i="228"/>
  <c r="AG11" i="228"/>
  <c r="AG9" i="228"/>
  <c r="AH9" i="228"/>
  <c r="AG13" i="228"/>
  <c r="AG14" i="228"/>
  <c r="AG6" i="228"/>
  <c r="AG7" i="228"/>
  <c r="AG8" i="228"/>
  <c r="AG12" i="228"/>
  <c r="AC20" i="229"/>
  <c r="AG11" i="229"/>
  <c r="AH11" i="229"/>
  <c r="AA21" i="229"/>
  <c r="AD21" i="229"/>
  <c r="AA4" i="229"/>
  <c r="AD4" i="229"/>
  <c r="AC10" i="229"/>
  <c r="AA8" i="229"/>
  <c r="AF8" i="229"/>
  <c r="AC15" i="229"/>
  <c r="AG15" i="229"/>
  <c r="AH15" i="229"/>
  <c r="AA19" i="229"/>
  <c r="AD19" i="229"/>
  <c r="AF19" i="229"/>
  <c r="AG19" i="229"/>
  <c r="AH19" i="229"/>
  <c r="AG16" i="229"/>
  <c r="AF16" i="229"/>
  <c r="AD16" i="229"/>
  <c r="AA16" i="229"/>
  <c r="AD13" i="230"/>
  <c r="AC13" i="230"/>
  <c r="AA13" i="230"/>
  <c r="AG7" i="230"/>
  <c r="AF7" i="230"/>
  <c r="AA7" i="230"/>
  <c r="AH10" i="230"/>
  <c r="AF10" i="230"/>
  <c r="AD10" i="230"/>
  <c r="AB10" i="230"/>
  <c r="AA10" i="230"/>
  <c r="AF9" i="230"/>
  <c r="AD9" i="230"/>
  <c r="AA9" i="230"/>
  <c r="AH6" i="230"/>
  <c r="AG6" i="230"/>
  <c r="AF6" i="230"/>
  <c r="AB6" i="230"/>
  <c r="AF12" i="230"/>
  <c r="AA12" i="230"/>
  <c r="AH11" i="230"/>
  <c r="AC11" i="230"/>
  <c r="AB11" i="230"/>
  <c r="Y29" i="228"/>
  <c r="X29" i="228"/>
  <c r="W29" i="228"/>
  <c r="V29" i="228"/>
  <c r="U29" i="228"/>
  <c r="T29" i="228"/>
  <c r="S29" i="228"/>
  <c r="R29" i="228"/>
  <c r="Q29" i="228"/>
  <c r="P29" i="228"/>
  <c r="O29" i="228"/>
  <c r="N29" i="228"/>
  <c r="M29" i="228"/>
  <c r="L29" i="228"/>
  <c r="K29" i="228"/>
  <c r="J29" i="228"/>
  <c r="I29" i="228"/>
  <c r="H29" i="228"/>
  <c r="G29" i="228"/>
  <c r="F29" i="228"/>
  <c r="Y34" i="229"/>
  <c r="X34" i="229"/>
  <c r="W34" i="229"/>
  <c r="V34" i="229"/>
  <c r="U34" i="229"/>
  <c r="T34" i="229"/>
  <c r="S34" i="229"/>
  <c r="R34" i="229"/>
  <c r="Q34" i="229"/>
  <c r="P34" i="229"/>
  <c r="O34" i="229"/>
  <c r="N34" i="229"/>
  <c r="M34" i="229"/>
  <c r="L34" i="229"/>
  <c r="K34" i="229"/>
  <c r="J34" i="229"/>
  <c r="I34" i="229"/>
  <c r="H34" i="229"/>
  <c r="G34" i="229"/>
  <c r="F34" i="229"/>
  <c r="W30" i="230"/>
  <c r="V30" i="230"/>
  <c r="U30" i="230"/>
  <c r="T30" i="230"/>
  <c r="S30" i="230"/>
  <c r="R30" i="230"/>
  <c r="Q30" i="230"/>
  <c r="P30" i="230"/>
  <c r="O30" i="230"/>
  <c r="N30" i="230"/>
  <c r="M30" i="230"/>
  <c r="L30" i="230"/>
  <c r="K30" i="230"/>
  <c r="J30" i="230"/>
  <c r="I30" i="230"/>
  <c r="H30" i="230"/>
  <c r="G30" i="230"/>
  <c r="F30" i="230"/>
  <c r="AH13" i="230"/>
  <c r="AG13" i="230"/>
  <c r="AF13" i="230"/>
  <c r="AB13" i="230"/>
  <c r="AH7" i="230"/>
  <c r="AD7" i="230"/>
  <c r="AC7" i="230"/>
  <c r="AB7" i="230"/>
  <c r="AH8" i="230"/>
  <c r="AG8" i="230"/>
  <c r="AF8" i="230"/>
  <c r="AD8" i="230"/>
  <c r="AC8" i="230"/>
  <c r="AB8" i="230"/>
  <c r="AA8" i="230"/>
  <c r="AG10" i="230"/>
  <c r="AC10" i="230"/>
  <c r="AH9" i="230"/>
  <c r="AG9" i="230"/>
  <c r="AC9" i="230"/>
  <c r="AB9" i="230"/>
  <c r="AD6" i="230"/>
  <c r="AC6" i="230"/>
  <c r="AA6" i="230"/>
  <c r="AH12" i="230"/>
  <c r="AG12" i="230"/>
  <c r="AD12" i="230"/>
  <c r="AC12" i="230"/>
  <c r="AB12" i="230"/>
  <c r="AG11" i="230"/>
  <c r="AF11" i="230"/>
  <c r="AD11" i="230"/>
  <c r="AA11" i="230"/>
  <c r="AI5" i="229"/>
  <c r="AH5" i="229"/>
  <c r="AG5" i="229"/>
  <c r="AF5" i="229"/>
  <c r="AD5" i="229"/>
  <c r="AC5" i="229"/>
  <c r="AA5" i="229"/>
  <c r="AC19" i="229"/>
  <c r="AF15" i="229"/>
  <c r="AD15" i="229"/>
  <c r="AA15" i="229"/>
  <c r="AI8" i="229"/>
  <c r="AH8" i="229"/>
  <c r="AG8" i="229"/>
  <c r="AD8" i="229"/>
  <c r="AC8" i="229"/>
  <c r="AH10" i="229"/>
  <c r="AG10" i="229"/>
  <c r="AF10" i="229"/>
  <c r="AD10" i="229"/>
  <c r="AA10" i="229"/>
  <c r="AH4" i="229"/>
  <c r="AG4" i="229"/>
  <c r="AF4" i="229"/>
  <c r="AC4" i="229"/>
  <c r="AH21" i="229"/>
  <c r="AG21" i="229"/>
  <c r="AF21" i="229"/>
  <c r="AC21" i="229"/>
  <c r="AI11" i="229"/>
  <c r="AF11" i="229"/>
  <c r="AD11" i="229"/>
  <c r="AC11" i="229"/>
  <c r="AA11" i="229"/>
  <c r="AH14" i="229"/>
  <c r="AG14" i="229"/>
  <c r="AF14" i="229"/>
  <c r="AD14" i="229"/>
  <c r="AC14" i="229"/>
  <c r="AA14" i="229"/>
  <c r="AH20" i="229"/>
  <c r="AG20" i="229"/>
  <c r="AF20" i="229"/>
  <c r="AD20" i="229"/>
  <c r="AA20" i="229"/>
  <c r="AI16" i="229"/>
  <c r="AC16" i="229"/>
  <c r="AI8" i="228"/>
  <c r="AI6" i="228"/>
  <c r="AI11" i="228"/>
  <c r="AH8" i="228"/>
  <c r="AH7" i="228"/>
  <c r="AH6" i="228"/>
  <c r="AH14" i="228"/>
  <c r="AH13" i="228"/>
  <c r="AH11" i="228"/>
  <c r="AH10" i="228"/>
  <c r="AH12" i="228"/>
  <c r="AF8" i="228"/>
  <c r="AF7" i="228"/>
  <c r="AF6" i="228"/>
  <c r="AF14" i="228"/>
  <c r="AF13" i="228"/>
  <c r="AF9" i="228"/>
  <c r="AF11" i="228"/>
  <c r="AF10" i="228"/>
  <c r="AF12" i="228"/>
  <c r="AD8" i="228"/>
  <c r="AD7" i="228"/>
  <c r="AD6" i="228"/>
  <c r="AD14" i="228"/>
  <c r="AD13" i="228"/>
  <c r="AD9" i="228"/>
  <c r="AD11" i="228"/>
  <c r="AD10" i="228"/>
  <c r="AD12" i="228"/>
  <c r="AB8" i="228"/>
  <c r="AB7" i="228"/>
  <c r="AB6" i="228"/>
  <c r="AB14" i="228"/>
  <c r="AB13" i="228"/>
  <c r="AB9" i="228"/>
  <c r="AB11" i="228"/>
  <c r="AA8" i="228"/>
  <c r="AA7" i="228"/>
  <c r="AA6" i="228"/>
  <c r="AA14" i="228"/>
  <c r="AA13" i="228"/>
  <c r="AA9" i="228"/>
  <c r="AA11" i="228"/>
  <c r="AA10" i="228"/>
  <c r="AJ6" i="229" l="1"/>
  <c r="AJ9" i="229"/>
  <c r="AJ17" i="229"/>
  <c r="AJ12" i="229"/>
  <c r="AJ22" i="229"/>
  <c r="AJ23" i="229"/>
  <c r="AJ7" i="229"/>
  <c r="AJ13" i="229"/>
  <c r="AJ18" i="229"/>
  <c r="AJ8" i="229"/>
  <c r="AJ11" i="228"/>
  <c r="AI9" i="228"/>
  <c r="AJ9" i="228" s="1"/>
  <c r="AI13" i="228"/>
  <c r="AJ13" i="228" s="1"/>
  <c r="AJ8" i="228"/>
  <c r="AJ5" i="228"/>
  <c r="AJ6" i="228"/>
  <c r="AI10" i="228"/>
  <c r="AJ10" i="228" s="1"/>
  <c r="AI7" i="228"/>
  <c r="AJ7" i="228" s="1"/>
  <c r="AI14" i="228"/>
  <c r="AJ14" i="228" s="1"/>
  <c r="AJ5" i="229"/>
  <c r="AJ21" i="229"/>
  <c r="AJ16" i="229"/>
  <c r="AJ3" i="229"/>
  <c r="AJ11" i="229"/>
  <c r="AJ4" i="229"/>
  <c r="AJ19" i="229"/>
  <c r="AJ20" i="229"/>
  <c r="AJ14" i="229"/>
  <c r="AJ15" i="229"/>
  <c r="AJ10" i="229"/>
  <c r="AJ12" i="228"/>
  <c r="C13" i="230"/>
  <c r="B13" i="230"/>
  <c r="A13" i="230"/>
  <c r="C7" i="230"/>
  <c r="B7" i="230"/>
  <c r="A7" i="230"/>
  <c r="C8" i="230"/>
  <c r="B8" i="230"/>
  <c r="A8" i="230"/>
  <c r="C10" i="230"/>
  <c r="B10" i="230"/>
  <c r="A10" i="230"/>
  <c r="C9" i="230"/>
  <c r="B9" i="230"/>
  <c r="A9" i="230"/>
  <c r="C6" i="230"/>
  <c r="B6" i="230"/>
  <c r="A6" i="230"/>
  <c r="C12" i="230"/>
  <c r="B12" i="230"/>
  <c r="A12" i="230"/>
  <c r="C11" i="230"/>
  <c r="B11" i="230"/>
  <c r="A11" i="230"/>
  <c r="C14" i="229"/>
  <c r="B14" i="229"/>
  <c r="A14" i="229"/>
  <c r="C20" i="229"/>
  <c r="B20" i="229"/>
  <c r="A20" i="229"/>
  <c r="C16" i="229"/>
  <c r="B16" i="229"/>
  <c r="A16" i="229"/>
  <c r="C8" i="228"/>
  <c r="B8" i="228"/>
  <c r="A8" i="228"/>
  <c r="C7" i="228"/>
  <c r="B7" i="228"/>
  <c r="A7" i="228"/>
  <c r="C6" i="228"/>
  <c r="B6" i="228"/>
  <c r="A6" i="228"/>
  <c r="C14" i="228"/>
  <c r="B14" i="228"/>
  <c r="A14" i="228"/>
  <c r="C13" i="228"/>
  <c r="B13" i="228"/>
  <c r="A13" i="228"/>
  <c r="C9" i="228"/>
  <c r="B9" i="228"/>
  <c r="A9" i="228"/>
  <c r="C5" i="228"/>
  <c r="B5" i="228"/>
  <c r="A5" i="228"/>
  <c r="C11" i="228"/>
  <c r="B11" i="228"/>
  <c r="A11" i="228"/>
  <c r="C10" i="228"/>
  <c r="B10" i="228"/>
  <c r="A10" i="228"/>
  <c r="C12" i="228"/>
  <c r="B12" i="228"/>
  <c r="A12" i="228"/>
  <c r="C6" i="170"/>
  <c r="B6" i="170"/>
  <c r="A6" i="170"/>
  <c r="C5" i="170"/>
  <c r="B5" i="170"/>
  <c r="A5" i="170"/>
  <c r="C4" i="170"/>
  <c r="B4" i="170"/>
  <c r="C12" i="170"/>
  <c r="B12" i="170"/>
  <c r="A12" i="170"/>
  <c r="C11" i="170"/>
  <c r="B11" i="170"/>
  <c r="A11" i="170"/>
  <c r="C7" i="170"/>
  <c r="B7" i="170"/>
  <c r="A7" i="170"/>
  <c r="C3" i="170"/>
  <c r="B3" i="170"/>
  <c r="C9" i="170"/>
  <c r="B9" i="170"/>
  <c r="A9" i="170"/>
  <c r="C8" i="170"/>
  <c r="B8" i="170"/>
  <c r="A8" i="170"/>
  <c r="C10" i="170"/>
  <c r="B10" i="170"/>
  <c r="A10" i="170"/>
  <c r="O7" i="231" l="1"/>
  <c r="N7" i="231"/>
  <c r="M7" i="231"/>
  <c r="K7" i="231"/>
  <c r="J7" i="231"/>
  <c r="I7" i="231"/>
  <c r="F7" i="231" l="1"/>
  <c r="G7" i="231"/>
  <c r="O9" i="138" l="1"/>
  <c r="N9" i="138"/>
  <c r="M9" i="138"/>
  <c r="K9" i="138"/>
  <c r="J9" i="138"/>
  <c r="I9" i="138"/>
  <c r="F9" i="138" l="1"/>
  <c r="G9" i="13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3" type="4" refreshedVersion="5" background="1" saveData="1">
    <webPr sourceData="1" parsePre="1" consecutive="1" xl2000="1" url="file://C:\Users\Ryan Blair\AppData\Local\Temp\SAS Temporary Files\_TD8104_EXTENSION-PC_\danda\sashtml2.htm#IDX20" htmlTables="1">
      <tables count="1">
        <x v="30"/>
      </tables>
    </webPr>
  </connection>
</connections>
</file>

<file path=xl/sharedStrings.xml><?xml version="1.0" encoding="utf-8"?>
<sst xmlns="http://schemas.openxmlformats.org/spreadsheetml/2006/main" count="4789" uniqueCount="600">
  <si>
    <t>Milan</t>
  </si>
  <si>
    <t>Springfield</t>
  </si>
  <si>
    <t>Knoxville</t>
  </si>
  <si>
    <t>Location</t>
  </si>
  <si>
    <t>Planting Date</t>
  </si>
  <si>
    <t>Harvest Date</t>
  </si>
  <si>
    <t>Soil Type</t>
  </si>
  <si>
    <t>Plant Population</t>
  </si>
  <si>
    <t>Early Season Corn Hybrids</t>
  </si>
  <si>
    <t>Medium Season Corn Hybrids</t>
  </si>
  <si>
    <t>Full Season Corn Hybrids</t>
  </si>
  <si>
    <t>Maturity</t>
  </si>
  <si>
    <t>East Tennessee</t>
  </si>
  <si>
    <t>Average</t>
  </si>
  <si>
    <t>HX1</t>
  </si>
  <si>
    <t>Company</t>
  </si>
  <si>
    <t>Phone</t>
  </si>
  <si>
    <t>Email</t>
  </si>
  <si>
    <t>Contact</t>
  </si>
  <si>
    <t>Web site</t>
  </si>
  <si>
    <t>REC Tests</t>
  </si>
  <si>
    <t>CST Tests</t>
  </si>
  <si>
    <t>Avg. of CST and REC Tests</t>
  </si>
  <si>
    <t xml:space="preserve"> </t>
  </si>
  <si>
    <t>VT2P</t>
  </si>
  <si>
    <t>Abbreviation</t>
  </si>
  <si>
    <t>Name</t>
  </si>
  <si>
    <t>Characteristic</t>
  </si>
  <si>
    <t>LL</t>
  </si>
  <si>
    <t>YGCB</t>
  </si>
  <si>
    <t>Refuge</t>
  </si>
  <si>
    <t>West Tennessee</t>
  </si>
  <si>
    <t>Jackson</t>
  </si>
  <si>
    <t>Memphis</t>
  </si>
  <si>
    <t>Irrigation</t>
  </si>
  <si>
    <t>Irrigated</t>
  </si>
  <si>
    <t>Non-Irrigated</t>
  </si>
  <si>
    <t>Agricenter International</t>
  </si>
  <si>
    <t>Hybrid</t>
  </si>
  <si>
    <r>
      <t xml:space="preserve"> Avg. Yield</t>
    </r>
    <r>
      <rPr>
        <b/>
        <vertAlign val="superscript"/>
        <sz val="10"/>
        <color theme="0"/>
        <rFont val="Arial"/>
        <family val="2"/>
      </rPr>
      <t>§</t>
    </r>
    <r>
      <rPr>
        <b/>
        <sz val="10"/>
        <color theme="0"/>
        <rFont val="Arial"/>
        <family val="2"/>
      </rPr>
      <t xml:space="preserve">
(bu</t>
    </r>
    <r>
      <rPr>
        <b/>
        <i/>
        <sz val="10"/>
        <color theme="0"/>
        <rFont val="Arial"/>
        <family val="2"/>
      </rPr>
      <t>/acre</t>
    </r>
    <r>
      <rPr>
        <b/>
        <sz val="10"/>
        <color theme="0"/>
        <rFont val="Arial"/>
        <family val="2"/>
      </rPr>
      <t>)</t>
    </r>
  </si>
  <si>
    <t>Column1</t>
  </si>
  <si>
    <t>Column2</t>
  </si>
  <si>
    <t>Column3</t>
  </si>
  <si>
    <t>Column4</t>
  </si>
  <si>
    <t>Column5</t>
  </si>
  <si>
    <t>Column6</t>
  </si>
  <si>
    <t>Column7</t>
  </si>
  <si>
    <r>
      <t>Avg. Yield</t>
    </r>
    <r>
      <rPr>
        <b/>
        <vertAlign val="superscript"/>
        <sz val="10"/>
        <color theme="0"/>
        <rFont val="Arial"/>
        <family val="2"/>
      </rPr>
      <t xml:space="preserve">§ </t>
    </r>
    <r>
      <rPr>
        <b/>
        <sz val="10"/>
        <color theme="0"/>
        <rFont val="Arial"/>
        <family val="2"/>
      </rPr>
      <t xml:space="preserve">
(bu/ac)</t>
    </r>
  </si>
  <si>
    <t>Moisture at Harvest 
(%)</t>
  </si>
  <si>
    <t>Plant Height 
(in.)</t>
  </si>
  <si>
    <t>Ear Height 
(in.)</t>
  </si>
  <si>
    <r>
      <t>Protein</t>
    </r>
    <r>
      <rPr>
        <b/>
        <vertAlign val="superscript"/>
        <sz val="10"/>
        <color theme="0"/>
        <rFont val="Arial"/>
        <family val="2"/>
      </rPr>
      <t xml:space="preserve">‖ 
</t>
    </r>
    <r>
      <rPr>
        <b/>
        <sz val="10"/>
        <color theme="0"/>
        <rFont val="Arial"/>
        <family val="2"/>
      </rPr>
      <t>(%)</t>
    </r>
  </si>
  <si>
    <r>
      <t>Oil</t>
    </r>
    <r>
      <rPr>
        <b/>
        <vertAlign val="superscript"/>
        <sz val="10"/>
        <color theme="0"/>
        <rFont val="Arial"/>
        <family val="2"/>
      </rPr>
      <t xml:space="preserve">‖ 
</t>
    </r>
    <r>
      <rPr>
        <b/>
        <sz val="10"/>
        <color theme="0"/>
        <rFont val="Arial"/>
        <family val="2"/>
      </rPr>
      <t>(%)</t>
    </r>
  </si>
  <si>
    <r>
      <t>Starch</t>
    </r>
    <r>
      <rPr>
        <b/>
        <vertAlign val="superscript"/>
        <sz val="10"/>
        <color theme="0"/>
        <rFont val="Arial"/>
        <family val="2"/>
      </rPr>
      <t>‖</t>
    </r>
    <r>
      <rPr>
        <b/>
        <sz val="10"/>
        <color theme="0"/>
        <rFont val="Arial"/>
        <family val="2"/>
      </rPr>
      <t xml:space="preserve"> 
(%)</t>
    </r>
  </si>
  <si>
    <r>
      <t>L.S.D.</t>
    </r>
    <r>
      <rPr>
        <b/>
        <vertAlign val="subscript"/>
        <sz val="10"/>
        <color theme="0"/>
        <rFont val="Arial"/>
        <family val="2"/>
      </rPr>
      <t>.05</t>
    </r>
  </si>
  <si>
    <r>
      <t>Knoxville 
Irr.
 (</t>
    </r>
    <r>
      <rPr>
        <b/>
        <i/>
        <sz val="10"/>
        <color theme="0"/>
        <rFont val="Arial"/>
        <family val="2"/>
      </rPr>
      <t>bu/acre)</t>
    </r>
  </si>
  <si>
    <r>
      <t>Springfield 
Irr.
 (bu</t>
    </r>
    <r>
      <rPr>
        <b/>
        <i/>
        <sz val="10"/>
        <color theme="0"/>
        <rFont val="Arial"/>
        <family val="2"/>
      </rPr>
      <t>/acre)</t>
    </r>
  </si>
  <si>
    <r>
      <t>Springfield 
Non-Irr.
 (bu</t>
    </r>
    <r>
      <rPr>
        <b/>
        <i/>
        <sz val="10"/>
        <color theme="0"/>
        <rFont val="Arial"/>
        <family val="2"/>
      </rPr>
      <t>/acre)</t>
    </r>
  </si>
  <si>
    <r>
      <t>Milan
 Irr.
 (bu</t>
    </r>
    <r>
      <rPr>
        <b/>
        <i/>
        <sz val="10"/>
        <color theme="0"/>
        <rFont val="Arial"/>
        <family val="2"/>
      </rPr>
      <t>/acre)</t>
    </r>
  </si>
  <si>
    <r>
      <t>Milan 
Non-Irr.
 (bu</t>
    </r>
    <r>
      <rPr>
        <b/>
        <i/>
        <sz val="10"/>
        <color theme="0"/>
        <rFont val="Arial"/>
        <family val="2"/>
      </rPr>
      <t>/acre)</t>
    </r>
  </si>
  <si>
    <r>
      <t>Jackson 
Irr.
 (bu</t>
    </r>
    <r>
      <rPr>
        <b/>
        <i/>
        <sz val="10"/>
        <color theme="0"/>
        <rFont val="Arial"/>
        <family val="2"/>
      </rPr>
      <t>/acre)</t>
    </r>
  </si>
  <si>
    <t>MS† 
Avg. 
Yield</t>
  </si>
  <si>
    <t>Avg. Moisture
(%)</t>
  </si>
  <si>
    <t>Avg. Test Weight (lbs/bu)</t>
  </si>
  <si>
    <t>Hybrid*</t>
  </si>
  <si>
    <r>
      <t>Avg.
 Yield</t>
    </r>
    <r>
      <rPr>
        <b/>
        <vertAlign val="superscript"/>
        <sz val="10"/>
        <color theme="0"/>
        <rFont val="Arial"/>
        <family val="2"/>
      </rPr>
      <t>§</t>
    </r>
    <r>
      <rPr>
        <b/>
        <sz val="10"/>
        <color theme="0"/>
        <rFont val="Arial"/>
        <family val="2"/>
      </rPr>
      <t xml:space="preserve">
(bu</t>
    </r>
    <r>
      <rPr>
        <b/>
        <i/>
        <sz val="10"/>
        <color theme="0"/>
        <rFont val="Arial"/>
        <family val="2"/>
      </rPr>
      <t>/acre</t>
    </r>
    <r>
      <rPr>
        <b/>
        <sz val="10"/>
        <color theme="0"/>
        <rFont val="Arial"/>
        <family val="2"/>
      </rPr>
      <t>)</t>
    </r>
  </si>
  <si>
    <r>
      <t>Avg. Yield</t>
    </r>
    <r>
      <rPr>
        <b/>
        <vertAlign val="superscript"/>
        <sz val="10"/>
        <color theme="0"/>
        <rFont val="Arial"/>
        <family val="2"/>
      </rPr>
      <t>§</t>
    </r>
    <r>
      <rPr>
        <b/>
        <sz val="10"/>
        <color theme="0"/>
        <rFont val="Arial"/>
        <family val="2"/>
      </rPr>
      <t xml:space="preserve">
(bu</t>
    </r>
    <r>
      <rPr>
        <b/>
        <i/>
        <sz val="10"/>
        <color theme="0"/>
        <rFont val="Arial"/>
        <family val="2"/>
      </rPr>
      <t>/acre</t>
    </r>
    <r>
      <rPr>
        <b/>
        <sz val="10"/>
        <color theme="0"/>
        <rFont val="Arial"/>
        <family val="2"/>
      </rPr>
      <t>)</t>
    </r>
  </si>
  <si>
    <t>Seed Treatment</t>
  </si>
  <si>
    <t>Early Corn Hybrid Test (RR &amp; Stacked)</t>
  </si>
  <si>
    <t>County</t>
  </si>
  <si>
    <t>Cooperator</t>
  </si>
  <si>
    <t>Agent</t>
  </si>
  <si>
    <t>Medium Season Corn Hybrid Test (RR &amp; Stacked)</t>
  </si>
  <si>
    <t>Full Season Corn Hybrid Test (RR &amp; Stacked)</t>
  </si>
  <si>
    <t>Standard Error</t>
  </si>
  <si>
    <t>C.V.</t>
  </si>
  <si>
    <r>
      <t>Herbicide Pkg</t>
    </r>
    <r>
      <rPr>
        <b/>
        <vertAlign val="superscript"/>
        <sz val="10"/>
        <color theme="0"/>
        <rFont val="Arial"/>
        <family val="2"/>
      </rPr>
      <t>†</t>
    </r>
  </si>
  <si>
    <r>
      <t>Insect Pkg.</t>
    </r>
    <r>
      <rPr>
        <b/>
        <vertAlign val="superscript"/>
        <sz val="10"/>
        <color theme="0"/>
        <rFont val="Arial"/>
        <family val="2"/>
      </rPr>
      <t>†</t>
    </r>
  </si>
  <si>
    <t>1 yr</t>
  </si>
  <si>
    <r>
      <t>Lodging</t>
    </r>
    <r>
      <rPr>
        <b/>
        <vertAlign val="superscript"/>
        <sz val="10"/>
        <color theme="0"/>
        <rFont val="Calibri"/>
        <family val="2"/>
      </rPr>
      <t>¶</t>
    </r>
    <r>
      <rPr>
        <b/>
        <sz val="10"/>
        <color theme="0"/>
        <rFont val="Arial"/>
        <family val="2"/>
      </rPr>
      <t xml:space="preserve">
(%)</t>
    </r>
  </si>
  <si>
    <t xml:space="preserve">Highland Rim </t>
  </si>
  <si>
    <t xml:space="preserve">Milan </t>
  </si>
  <si>
    <t>AgResearch and Education Center</t>
  </si>
  <si>
    <t>Avg. Yield§ 
(bu/ac)
1 yr</t>
  </si>
  <si>
    <t>MS 
Avg. Yield§ 
1 yr</t>
  </si>
  <si>
    <t>Knoxville 
Irr.
(bu/acre)
1 yr</t>
  </si>
  <si>
    <t>Springfield 
Irr.
(bu/acre)
1 yr</t>
  </si>
  <si>
    <t>Springfield 
Non-Irr.
(bu/acre)
1 yr</t>
  </si>
  <si>
    <t>Milan
 Irr.
(bu/acre)
1 yr</t>
  </si>
  <si>
    <t>Milan 
Non-Irr.
(bu/acre)
1 yr</t>
  </si>
  <si>
    <t>Jackson 
Irr.
(bu/acre)
1 yr</t>
  </si>
  <si>
    <t>SS</t>
  </si>
  <si>
    <t>Trecepta</t>
  </si>
  <si>
    <t>Dyna-Gro Seed / Nutrien Ag Solutions</t>
  </si>
  <si>
    <t>Test Weight
(lbs/bu)</t>
  </si>
  <si>
    <r>
      <t>Insect 
Pkg.</t>
    </r>
    <r>
      <rPr>
        <b/>
        <vertAlign val="superscript"/>
        <sz val="10"/>
        <color theme="0"/>
        <rFont val="Arial"/>
        <family val="2"/>
      </rPr>
      <t>§</t>
    </r>
  </si>
  <si>
    <t>Bayer Crop Science</t>
  </si>
  <si>
    <t>Entry</t>
  </si>
  <si>
    <t>C17022</t>
  </si>
  <si>
    <t>C18012</t>
  </si>
  <si>
    <t>C18015</t>
  </si>
  <si>
    <t>Spring Hill</t>
  </si>
  <si>
    <t>Middle Tennessee</t>
  </si>
  <si>
    <t>VZ</t>
  </si>
  <si>
    <t>TRE</t>
  </si>
  <si>
    <t>Protection from black cutworm, corn earworm, European corn borer, fall armyworm, stalk borer, Sugarcane borer, Southwestern corn borer, corn rootworm. Glyphosate and glufosinate tolerance.</t>
  </si>
  <si>
    <t xml:space="preserve">Glyphosate tolerance. </t>
  </si>
  <si>
    <t>Glufosinate tolerance.</t>
  </si>
  <si>
    <t xml:space="preserve">Protection from European and Southwestern Corn Borers, Sugarcane Borer and Southern Cornstalk Borer. </t>
  </si>
  <si>
    <t xml:space="preserve">Protection from western bean cutworm, corn borer, black cutworm and fall armyworm resistance. Glyphosate and glufosinate tolerance. </t>
  </si>
  <si>
    <t xml:space="preserve">Protection from black cutworm, corn earworm, European corn borer, fall armyworm, stalk borer, sugarcane borer, southwestern corn borer, true armyworm, western bean cutworm. Glyphosate tolerance. </t>
  </si>
  <si>
    <t xml:space="preserve">Protection from corn earworm, European corn borer, fall armyworm, stalk borer, sugarcane borer, southwestern corn borer. Glyphosate tolerance. </t>
  </si>
  <si>
    <t xml:space="preserve">Agrisure Viptera 3220 E-Z </t>
  </si>
  <si>
    <t>DowAgrosciences Pioneer Hi-Bred Herculex I</t>
  </si>
  <si>
    <t>Monsanto Genuity SmartStax 
DowAgrosciences SmartStax</t>
  </si>
  <si>
    <t>Monsanto Genuity VT Double PRO</t>
  </si>
  <si>
    <r>
      <t>Monsanto YieldGard</t>
    </r>
    <r>
      <rPr>
        <vertAlign val="superscript"/>
        <sz val="10"/>
        <rFont val="Arial"/>
        <family val="2"/>
      </rPr>
      <t xml:space="preserve"> </t>
    </r>
    <r>
      <rPr>
        <sz val="10"/>
        <rFont val="Arial"/>
        <family val="2"/>
      </rPr>
      <t>Corn Borer</t>
    </r>
  </si>
  <si>
    <t>LibertyLink</t>
  </si>
  <si>
    <t>Roundup Ready, Roundup Ready 2</t>
  </si>
  <si>
    <t>RR, RR2, GT</t>
  </si>
  <si>
    <r>
      <t>Spring Hill 
Non-Irr.
 (bu</t>
    </r>
    <r>
      <rPr>
        <b/>
        <i/>
        <sz val="10"/>
        <color theme="0"/>
        <rFont val="Arial"/>
        <family val="2"/>
      </rPr>
      <t>/acre)</t>
    </r>
  </si>
  <si>
    <t>Number of locs.</t>
  </si>
  <si>
    <t>VR</t>
  </si>
  <si>
    <r>
      <t>Memphis 
Irr.
 (bu</t>
    </r>
    <r>
      <rPr>
        <b/>
        <i/>
        <sz val="10"/>
        <color theme="0"/>
        <rFont val="Arial"/>
        <family val="2"/>
      </rPr>
      <t>/acre)</t>
    </r>
  </si>
  <si>
    <t>"A group" in both tests</t>
  </si>
  <si>
    <t>"A group"</t>
  </si>
  <si>
    <t>Test</t>
  </si>
  <si>
    <r>
      <t>Herb. Pkg.</t>
    </r>
    <r>
      <rPr>
        <b/>
        <vertAlign val="superscript"/>
        <sz val="10"/>
        <color theme="0"/>
        <rFont val="Arial"/>
        <family val="2"/>
      </rPr>
      <t>§</t>
    </r>
  </si>
  <si>
    <r>
      <t>REC 
Yield</t>
    </r>
    <r>
      <rPr>
        <b/>
        <vertAlign val="superscript"/>
        <sz val="10"/>
        <color theme="0"/>
        <rFont val="Arial"/>
        <family val="2"/>
      </rPr>
      <t>§</t>
    </r>
  </si>
  <si>
    <r>
      <t>CST 
Yield</t>
    </r>
    <r>
      <rPr>
        <b/>
        <vertAlign val="superscript"/>
        <sz val="10"/>
        <color theme="0"/>
        <rFont val="Arial"/>
        <family val="2"/>
      </rPr>
      <t>§</t>
    </r>
  </si>
  <si>
    <t>CST</t>
  </si>
  <si>
    <t>REC</t>
  </si>
  <si>
    <t>C21015</t>
  </si>
  <si>
    <t>D2</t>
  </si>
  <si>
    <t>3000GT</t>
  </si>
  <si>
    <t>Gibs</t>
  </si>
  <si>
    <t>HenB</t>
  </si>
  <si>
    <t>HenT</t>
  </si>
  <si>
    <t>Madi</t>
  </si>
  <si>
    <t>Weak</t>
  </si>
  <si>
    <t>Brad</t>
  </si>
  <si>
    <t>Hayw</t>
  </si>
  <si>
    <t>Jeff</t>
  </si>
  <si>
    <t>Warr</t>
  </si>
  <si>
    <t>Agrisure Viptera 3110</t>
  </si>
  <si>
    <t>Protection from black cutworm, corn earworm, European corn borer, fall armyworm, stalk borer, sugarcane borer, southwestern corn borer, true armyworm, western bean cutworm. Glyphosate tolerance and glufosinate tolerance.</t>
  </si>
  <si>
    <t>Protection from corn earworm, European corn borer, sugarcane borer, southwestern corn borer, corn rootworm. Glyphosate and glufosinate tolerance.</t>
  </si>
  <si>
    <t>Agrisure 3000GT</t>
  </si>
  <si>
    <t>Agrisure Duracade 5222 E-Z</t>
  </si>
  <si>
    <t>Protection from black cutworm, corn earworm, European corn borer, fall armyworm, stalk borer, sugarcane borer, southwestern corn borer, true armyworm, western bean cutworm, corn rootworm. Glyphosate tolerance. Glufosinate tolerance (EZ1=yes, EZ0=no)</t>
  </si>
  <si>
    <t>Protection from black cutworm, corn earworm, European corn borer, fall armyworm, stalk borer, sugarcane borer, southwestern corn borer, true armyworm, western bean cutworm. Glyphosate tolerance. Glufosinate tolerance (EZ1=yes, EZ0=no).</t>
  </si>
  <si>
    <r>
      <t>Consecutive Years in A Group</t>
    </r>
    <r>
      <rPr>
        <b/>
        <vertAlign val="superscript"/>
        <sz val="10"/>
        <color theme="0"/>
        <rFont val="Arial"/>
        <family val="2"/>
      </rPr>
      <t>‡</t>
    </r>
  </si>
  <si>
    <t xml:space="preserve"> Locs. with above avg. yield </t>
  </si>
  <si>
    <t>870-208-4428</t>
  </si>
  <si>
    <t>Innvictis Seed Solutions</t>
  </si>
  <si>
    <t>Max Crittenden</t>
  </si>
  <si>
    <t>254-652-0032</t>
  </si>
  <si>
    <t>Greeneville</t>
  </si>
  <si>
    <t>Hard</t>
  </si>
  <si>
    <t>Harde</t>
  </si>
  <si>
    <t>C22017</t>
  </si>
  <si>
    <t>C22014</t>
  </si>
  <si>
    <t>C22025</t>
  </si>
  <si>
    <r>
      <t>Greeneville 
Non-Irr.
 (</t>
    </r>
    <r>
      <rPr>
        <b/>
        <i/>
        <sz val="10"/>
        <color theme="0"/>
        <rFont val="Arial"/>
        <family val="2"/>
      </rPr>
      <t>bu/acre)</t>
    </r>
  </si>
  <si>
    <t>N.S.</t>
  </si>
  <si>
    <r>
      <t>Herbicide Pkg</t>
    </r>
    <r>
      <rPr>
        <b/>
        <vertAlign val="superscript"/>
        <sz val="10"/>
        <color theme="0"/>
        <rFont val="Arial"/>
        <family val="2"/>
      </rPr>
      <t>‡</t>
    </r>
  </si>
  <si>
    <r>
      <t>Insect 
Pkg.</t>
    </r>
    <r>
      <rPr>
        <b/>
        <vertAlign val="superscript"/>
        <sz val="10"/>
        <color theme="0"/>
        <rFont val="Arial"/>
        <family val="2"/>
      </rPr>
      <t>‡</t>
    </r>
  </si>
  <si>
    <r>
      <t>Hybrid</t>
    </r>
    <r>
      <rPr>
        <b/>
        <vertAlign val="superscript"/>
        <sz val="10"/>
        <color theme="0"/>
        <rFont val="Arial"/>
        <family val="2"/>
      </rPr>
      <t>†</t>
    </r>
  </si>
  <si>
    <t>Revere Seed</t>
  </si>
  <si>
    <t>Erwin/Keith-Progeny</t>
  </si>
  <si>
    <t>Brian Murray</t>
  </si>
  <si>
    <r>
      <t>Greeneville 
Non-Irr.
 (bu</t>
    </r>
    <r>
      <rPr>
        <b/>
        <i/>
        <sz val="10"/>
        <color theme="0"/>
        <rFont val="Arial"/>
        <family val="2"/>
      </rPr>
      <t>/acre)</t>
    </r>
  </si>
  <si>
    <t>Northeast Tennessee</t>
  </si>
  <si>
    <t>C23004</t>
  </si>
  <si>
    <t>C23002</t>
  </si>
  <si>
    <t>C23001</t>
  </si>
  <si>
    <t>C23014</t>
  </si>
  <si>
    <t>C23013</t>
  </si>
  <si>
    <t>C23005</t>
  </si>
  <si>
    <t>C23006</t>
  </si>
  <si>
    <t>C23015</t>
  </si>
  <si>
    <t>C20015</t>
  </si>
  <si>
    <t>C23010</t>
  </si>
  <si>
    <t>C23012</t>
  </si>
  <si>
    <t>RR</t>
  </si>
  <si>
    <t>Y</t>
  </si>
  <si>
    <t>N</t>
  </si>
  <si>
    <t>Early Corn</t>
  </si>
  <si>
    <t>Full Corn</t>
  </si>
  <si>
    <t>Med Corn</t>
  </si>
  <si>
    <t>Radius 500</t>
  </si>
  <si>
    <t xml:space="preserve">Radius 500 </t>
  </si>
  <si>
    <t>not evaluated</t>
  </si>
  <si>
    <t>BC</t>
  </si>
  <si>
    <t>A</t>
  </si>
  <si>
    <t>CD</t>
  </si>
  <si>
    <t>B</t>
  </si>
  <si>
    <t>E</t>
  </si>
  <si>
    <t>B-D</t>
  </si>
  <si>
    <t>AB</t>
  </si>
  <si>
    <t>C</t>
  </si>
  <si>
    <t>D</t>
  </si>
  <si>
    <t>DE</t>
  </si>
  <si>
    <t>A-C</t>
  </si>
  <si>
    <t>1st Choice Seeds</t>
  </si>
  <si>
    <t>Wes Rodgers</t>
  </si>
  <si>
    <t>731-478-4349</t>
  </si>
  <si>
    <t>Brock Sargeant</t>
  </si>
  <si>
    <t>270-881-3003</t>
  </si>
  <si>
    <t>etrec</t>
  </si>
  <si>
    <t>netrec</t>
  </si>
  <si>
    <t>hrec ir</t>
  </si>
  <si>
    <t>hrec nir</t>
  </si>
  <si>
    <t>mtrec</t>
  </si>
  <si>
    <t>recm ir</t>
  </si>
  <si>
    <t>recm nir</t>
  </si>
  <si>
    <t>wtrec</t>
  </si>
  <si>
    <t>agcntr</t>
  </si>
  <si>
    <t>Table 1.  Location information from University of Tennessee Institute of Agriculture (UTIA) AgResearch and Education Centers where corn hybrid tests were conducted in Tennessee in 2024.</t>
  </si>
  <si>
    <t>Trial Average</t>
  </si>
  <si>
    <t>Trial Standard Error</t>
  </si>
  <si>
    <r>
      <t>Trial L.S.D.</t>
    </r>
    <r>
      <rPr>
        <b/>
        <vertAlign val="subscript"/>
        <sz val="10"/>
        <color theme="0"/>
        <rFont val="Arial"/>
        <family val="2"/>
      </rPr>
      <t xml:space="preserve">.05 </t>
    </r>
  </si>
  <si>
    <t>Trial C.V.</t>
  </si>
  <si>
    <t>-</t>
  </si>
  <si>
    <t>C24003</t>
  </si>
  <si>
    <t>C24005</t>
  </si>
  <si>
    <t>C24007</t>
  </si>
  <si>
    <t>C24009</t>
  </si>
  <si>
    <t>C24015</t>
  </si>
  <si>
    <t>C24016</t>
  </si>
  <si>
    <t>C24019</t>
  </si>
  <si>
    <t>C24001</t>
  </si>
  <si>
    <t>C24002</t>
  </si>
  <si>
    <t>C24004</t>
  </si>
  <si>
    <t>C20024</t>
  </si>
  <si>
    <t>C19028</t>
  </si>
  <si>
    <t>C24006</t>
  </si>
  <si>
    <t>Great Heart Seed</t>
  </si>
  <si>
    <t>C24008</t>
  </si>
  <si>
    <t>C24010</t>
  </si>
  <si>
    <t>C24011</t>
  </si>
  <si>
    <t>C24012</t>
  </si>
  <si>
    <t>C24013</t>
  </si>
  <si>
    <t>Integra</t>
  </si>
  <si>
    <t>C24014</t>
  </si>
  <si>
    <t>C24017</t>
  </si>
  <si>
    <t>C24018</t>
  </si>
  <si>
    <t>C24020</t>
  </si>
  <si>
    <t>RR, LL, ENL, FOP</t>
  </si>
  <si>
    <t>PC</t>
  </si>
  <si>
    <t>VT2P </t>
  </si>
  <si>
    <t>AVBL, VT2P, HX1</t>
  </si>
  <si>
    <t>RR, LL</t>
  </si>
  <si>
    <t>AVBL, YGCB, HX1</t>
  </si>
  <si>
    <t>YGCB, HX1</t>
  </si>
  <si>
    <t xml:space="preserve">CB </t>
  </si>
  <si>
    <t>Acceleron 500</t>
  </si>
  <si>
    <t>CruiserMaxx, Vibrance 500</t>
  </si>
  <si>
    <t>P500+B360+EDC</t>
  </si>
  <si>
    <t>PV1250+B360+EDC</t>
  </si>
  <si>
    <t>PV500</t>
  </si>
  <si>
    <t xml:space="preserve">PV500 </t>
  </si>
  <si>
    <t>P250</t>
  </si>
  <si>
    <t>Poncho 250</t>
  </si>
  <si>
    <t>PV500+Stepup</t>
  </si>
  <si>
    <t>Maxim Quattro + Ethaboxam + Lumivia .50</t>
  </si>
  <si>
    <t xml:space="preserve">Table 5.  Mean yields across and by location of 10 early-season (&lt;114 DAP) corn hybrids evaluated in replicated small plot trials at nine AgResearch and Education Center locations in Tennessee during 2024. </t>
  </si>
  <si>
    <t>Table 4.  Mean yield and agronomic traits of 10 early-season (&lt;114 DAP) corn hybrids evaluated in small plot replicated trials at nine AgResearch and Education Center locations in Tennessee during 2024.</t>
  </si>
  <si>
    <t>Table A-25.  Mean yield and agronomic traits of 10 early-season (&lt;114 DAP) corn hybrids evaluated in small plot replicated trials with irrigation at AgriCenter International in Memphis, Tennessee during 2024.</t>
  </si>
  <si>
    <t xml:space="preserve">Table A-1.  Mean yield and agronomic traits of 10 early-season (&lt;114 DAP) corn hybrids evaluated in small plot replicated trials with irrigation at the East Tennessee AgResearch and Education Center in Knoxville, Tennessee during 2024. </t>
  </si>
  <si>
    <t>Table A-16.  Mean yield and agronomic traits of 10 early-season (&lt;114 DAP) corn hybrids evaluated in small plot replicated trials with irrigation at the AgResearch and Education Center at Milan in Milan, Tennessee during 2024.</t>
  </si>
  <si>
    <t xml:space="preserve">Table A-13.  Mean yield and agronomic traits of 10 early-season (&lt;114 DAP) corn hybrids evaluated in small plot replicated trials without irrigation at the Middle Tennessee AgResearch and Education Center in Spring Hill, Tennessee during 2024. </t>
  </si>
  <si>
    <t xml:space="preserve">Table A-10.  Mean yield and agronomic traits of 10 early-season (&lt;114 DAP) corn hybrids evaluated in small plot replicated trials without irrigation at the Highland Rim AgResearch and Education Center in Springfield, Tennessee during 2024. </t>
  </si>
  <si>
    <t xml:space="preserve">Table A-4.  Mean yield and agronomic traits of 10 early-season (&lt;114 DAP) corn hybrids evaluated in small plot replicated trials with irrigation at the Northeast Tennessee AgResearch and Education Center in Greeneville, Tennessee during 2024. </t>
  </si>
  <si>
    <t>C-E</t>
  </si>
  <si>
    <t>B-E</t>
  </si>
  <si>
    <t>A-D</t>
  </si>
  <si>
    <t>A-F</t>
  </si>
  <si>
    <t>D-G</t>
  </si>
  <si>
    <t>C-G</t>
  </si>
  <si>
    <t>C-F</t>
  </si>
  <si>
    <t>H-J</t>
  </si>
  <si>
    <t>H</t>
  </si>
  <si>
    <t>G</t>
  </si>
  <si>
    <t>EF</t>
  </si>
  <si>
    <t>B-F</t>
  </si>
  <si>
    <t>D-F</t>
  </si>
  <si>
    <t>G-J</t>
  </si>
  <si>
    <t>E-G</t>
  </si>
  <si>
    <t>F</t>
  </si>
  <si>
    <t>J</t>
  </si>
  <si>
    <t>GH</t>
  </si>
  <si>
    <t>FG</t>
  </si>
  <si>
    <t>F-H</t>
  </si>
  <si>
    <t>D-H</t>
  </si>
  <si>
    <t>E-I</t>
  </si>
  <si>
    <t>E-H</t>
  </si>
  <si>
    <t>F-I</t>
  </si>
  <si>
    <t>A-E</t>
  </si>
  <si>
    <t>B-G</t>
  </si>
  <si>
    <t>IJ</t>
  </si>
  <si>
    <t>A-G</t>
  </si>
  <si>
    <t>Table A-5.  Mean yield and agronomic traits of 21 medium-season (114-116 DAP) corn hybrids evaluated in small plot replicated trials with irrigation at the Northeast Tennessee AgResearch and Education Center in Greeneville, Tennessee during 2024.</t>
  </si>
  <si>
    <t>Table A-23.  Mean yield and agronomic traits of 21 medium-season (114-116 DAP) corn hybrids evaluated in small plot replicated trials with irrigation at the West Tennessee AgResearch and Education Center in Jackson, Tennessee during 2024.</t>
  </si>
  <si>
    <t>Table A-26.  Mean yield and agronomic traits of 21 medium-season (114-116 DAP) corn hybrids evaluated in small plot replicated trials with irrigation at AgriCenter International in Memphis, Tennessee during 2024.</t>
  </si>
  <si>
    <t>Table A-20.  Mean yield and agronomic traits of 21 medium-season (114-116 DAP) corn hybrids evaluated in small plot replicated trials without irrigation at the AgResearch and Education Center at Milan in Milan, Tennessee during 2024.</t>
  </si>
  <si>
    <t xml:space="preserve">Table A-17.  Mean yield and agronomic traits of 21 medium-season (114-116 DAP) corn hybrids evaluated in small plot replicated trials with irrigation at the AgResearch and Education Center at Milan in Milan, Tennessee during 2024. </t>
  </si>
  <si>
    <t>Table A-14.  Mean yield and agronomic traits of 21 medium-season (114-116 DAP) corn hybrids evaluated in small plot replicated trials without irrigation at the Middle Tennessee AgResearch and Education Center in Spring Hill, Tennessee during 2024.</t>
  </si>
  <si>
    <t>Table A-11.  Mean yield and agronomic traits of 21 medium-season (114-116 DAP) corn hybrids evaluated in small plot replicated trials without irrigation at the Highland Rim AgResearch and Education Center in Springfield, Tennessee during 2024.</t>
  </si>
  <si>
    <t>Table A-8.  Mean yield and agronomic traits of 21 medium-season (114-116 DAP) corn hybrids evaluated in small plot replicated trials with irrigation at the Highland Rim AgResearch and Education Center in Springfield, Tennessee during 2024.</t>
  </si>
  <si>
    <t>HI</t>
  </si>
  <si>
    <t>C-H</t>
  </si>
  <si>
    <t>I</t>
  </si>
  <si>
    <t>G-I</t>
  </si>
  <si>
    <t>K</t>
  </si>
  <si>
    <t>JK</t>
  </si>
  <si>
    <t>D-I</t>
  </si>
  <si>
    <t>Memphis 
Irr.
 (bu/acre)</t>
  </si>
  <si>
    <t>Table A-27.  Mean yield and agronomic traits of nine full-season (&gt;116 DAP) corn hybrids evaluated in small plot replicated trials with irrigation at AgriCenter International in Memphis, Tennessee during 2024.</t>
  </si>
  <si>
    <t>Table A-3.  Mean yield and agronomic traits of nine full-season (&gt;116 DAP) corn hybrids evaluated in small plot replicated trials with irrigation at the East Tennessee AgResearch and Education Center in Knoxville, Tennessee during 2024.</t>
  </si>
  <si>
    <t xml:space="preserve">Table A-6.  Mean yield and agronomic traits of nine full-season (&gt;116 DAP) corn hybrids evaluated in small plot replicated trials with irrigation at the Northeast Tennessee AgResearch and Education Center in Greeneville, Tennessee during 2024. </t>
  </si>
  <si>
    <t xml:space="preserve">Table A-9.  Mean yield and agronomic traits of nine full-season (&gt;116 DAP) corn hybrids evaluated in small plot replicated trials with irrigation at the Highland Rim AgResearch and Education Center in Springfield, Tennessee during 2024. </t>
  </si>
  <si>
    <t xml:space="preserve">Table A-12.  Mean yield and agronomic traits of nine full-season (&gt;116 DAP) corn hybrids evaluated in small plot replicated trials without irrigation at the Highland Rim AgResearch and Education Center in Springfield, Tennessee during 2024. </t>
  </si>
  <si>
    <t xml:space="preserve">Table A-15.  Mean yield and agronomic traits of nine full-season (&gt;116 DAP) corn hybrids evaluated in small plot replicated trials without irrigation at the Middle Tennessee AgResearch and Education Center in Spring Hill, Tennessee during 2024. </t>
  </si>
  <si>
    <t>Table A-18.  Mean yield and agronomic traits of nine full-season (&gt;116 DAP) corn hybrids evaluated in small plot replicated trials with irrigation at the AgResearch and Education Center at Milan in Milan, Tennessee during 2024.</t>
  </si>
  <si>
    <t>Table A-21.  Mean yield and agronomic traits of nine full-season (&gt;116 DAP) corn hybrids evaluated in small plot replicated trials without irrigation at the AgResearch and Education Center at Milan in Milan, Tennessee during 2024.</t>
  </si>
  <si>
    <t>Table A-24.  Mean yield and agronomic traits of nine full-season (&gt;116 DAP) corn hybrids evaluated in small plot replicated trials with irrigation at the West Tennessee AgResearch and Education Center in Jackson, Tennessee during 2024.</t>
  </si>
  <si>
    <t>Maury Silt Loam</t>
  </si>
  <si>
    <t>Huntington Silt Loam</t>
  </si>
  <si>
    <t>Sango Silt Loam</t>
  </si>
  <si>
    <t>Dexter and Collins</t>
  </si>
  <si>
    <t>Falaya Silt Loam</t>
  </si>
  <si>
    <t>Shady Loam</t>
  </si>
  <si>
    <t>.</t>
  </si>
  <si>
    <t>Analysis not presented due to high trial variation</t>
  </si>
  <si>
    <t xml:space="preserve">Table A-2.  Mean yield and agronomic traits of 21 medium-season (114-116 DAP) corn hybrids evaluated at the East Tennessee AgResearch and Education Center in Knoxville, Tennessee during 2024. </t>
  </si>
  <si>
    <t xml:space="preserve">Table A-7.  Mean yield and agronomic traits of 10 early-season (&lt;114 DAP) corn hybrids evaluated in small plot replicated trials without irrigation at the Highland Rim AgResearch and Education Center in Springfield, Tennessee during 2024. </t>
  </si>
  <si>
    <t xml:space="preserve">Table A-19.  Mean yield and agronomic traits of 10 early-season (&lt;114 DAP) corn hybrids evaluated in small plot replicated trials without irrigation at the AgResearch and Education Center at Milan in Milan, Tennessee during 2024. </t>
  </si>
  <si>
    <t>1st Choice Seeds FC8420 VT2 RIB</t>
  </si>
  <si>
    <t>1st Choice Seeds FC 8437 PC</t>
  </si>
  <si>
    <t>Dekalb DKC 111-35 VT2P RIB</t>
  </si>
  <si>
    <t>Dekalb DKC 64-22 VT2P</t>
  </si>
  <si>
    <t>Dekalb DKC 65-95 VT2P</t>
  </si>
  <si>
    <t>Dyna-Gro D51VC95 RIB</t>
  </si>
  <si>
    <t>Dyna-Gro D53VC54 RIB</t>
  </si>
  <si>
    <t>Dyna-Gro D54VC34 RIB</t>
  </si>
  <si>
    <t>Dyna-Gro D55VC80 RIB</t>
  </si>
  <si>
    <t>Dyna-Gro D56TC44 RIB</t>
  </si>
  <si>
    <t>Dyna-Gro D58VC74 RIB</t>
  </si>
  <si>
    <t>Great Heart Seed HT-7360 VT2</t>
  </si>
  <si>
    <t>Great Heart Seed HT-7500 TRE</t>
  </si>
  <si>
    <t>Innvictis A1072 VT2P RIB</t>
  </si>
  <si>
    <t>Innvictis A1292 VT2P</t>
  </si>
  <si>
    <t>Innvictis A1312 VT2P RIB</t>
  </si>
  <si>
    <t>Innvictis A1542 T</t>
  </si>
  <si>
    <t>Innvictis A1551 VT2P</t>
  </si>
  <si>
    <t>Innvictis A1689 T</t>
  </si>
  <si>
    <t>Innvictis A1792 T</t>
  </si>
  <si>
    <t>Innvictis A1993 T</t>
  </si>
  <si>
    <t>Integra 6493 VT2P</t>
  </si>
  <si>
    <t>Integra 6915 TRE</t>
  </si>
  <si>
    <t xml:space="preserve">Pioneer P13777PWUE </t>
  </si>
  <si>
    <t xml:space="preserve">Pioneer P13841PWUE </t>
  </si>
  <si>
    <t xml:space="preserve">Pioneer P14830VYHR </t>
  </si>
  <si>
    <t xml:space="preserve">Pioneer P17677YHR </t>
  </si>
  <si>
    <t>Progeny PGY 2010 TRE</t>
  </si>
  <si>
    <t>Progeny PGY 2118 VT2P</t>
  </si>
  <si>
    <t>Progeny PGY 2215 TRE</t>
  </si>
  <si>
    <t>Progeny PGY 9114 VT2P</t>
  </si>
  <si>
    <t>Progeny PGY 9117 VT2P</t>
  </si>
  <si>
    <t xml:space="preserve">Revere 113-T4C </t>
  </si>
  <si>
    <t xml:space="preserve">Revere 114-P35 </t>
  </si>
  <si>
    <t>Revere 1627 TC**</t>
  </si>
  <si>
    <t>Dekalb DKC 66-06 TRE*</t>
  </si>
  <si>
    <t>Progeny PGY2314 TRE*</t>
  </si>
  <si>
    <t>Dekalb DKC 68-35 VT2P*</t>
  </si>
  <si>
    <t>Revere 1839 TC*</t>
  </si>
  <si>
    <t>Above Loc Avg.</t>
  </si>
  <si>
    <t>Steve Miller</t>
  </si>
  <si>
    <t>423-736-2256</t>
  </si>
  <si>
    <t>smiller@1stchoiceseeds.com</t>
  </si>
  <si>
    <t>David Lucas</t>
  </si>
  <si>
    <t>217-737-6754</t>
  </si>
  <si>
    <t>dave.lucas772@gmail.com</t>
  </si>
  <si>
    <t>Nich Chammoun</t>
  </si>
  <si>
    <t>nchammoun@cniag.com</t>
  </si>
  <si>
    <t>229-854-0524</t>
  </si>
  <si>
    <t>Pioneer Seeds</t>
  </si>
  <si>
    <t>Suzannah Wiggins</t>
  </si>
  <si>
    <t>731-443-0512</t>
  </si>
  <si>
    <t>suzannah.wiggins@corteva.com</t>
  </si>
  <si>
    <t>www.pioneer.com</t>
  </si>
  <si>
    <t>Cory Chelko</t>
  </si>
  <si>
    <t>570-772-3262</t>
  </si>
  <si>
    <t>cory.chelko@revereseed.com</t>
  </si>
  <si>
    <t xml:space="preserve">wesley.rodgers@bayer.com </t>
  </si>
  <si>
    <t xml:space="preserve">brock.sargeant@nutrien.com </t>
  </si>
  <si>
    <t xml:space="preserve">bmurray@progenyag.com </t>
  </si>
  <si>
    <t xml:space="preserve">max.crittenden@innvictis.com </t>
  </si>
  <si>
    <t xml:space="preserve">www.revereseed.com </t>
  </si>
  <si>
    <t xml:space="preserve">www.integraseed.com </t>
  </si>
  <si>
    <t xml:space="preserve">https://www.1stchoiceseeds.com </t>
  </si>
  <si>
    <t xml:space="preserve">www.cropscience.bayer.us/brands/dekalb </t>
  </si>
  <si>
    <t xml:space="preserve">www.dynagroseed.com </t>
  </si>
  <si>
    <t xml:space="preserve">www.progenyag.com/ </t>
  </si>
  <si>
    <t xml:space="preserve">www.innvictis.com   </t>
  </si>
  <si>
    <t>www.greatheardseed.com</t>
  </si>
  <si>
    <t>Dekalb 111-35 VT2RIB</t>
  </si>
  <si>
    <t>Pioneer P1377PWUE</t>
  </si>
  <si>
    <t>Pioneer P13841PWUE</t>
  </si>
  <si>
    <t>AgriGold 643-52 VT2PRO</t>
  </si>
  <si>
    <t>Croplan 5208</t>
  </si>
  <si>
    <t>Dyna-Gro 50VC09</t>
  </si>
  <si>
    <t>Pioneer P1170 YHR</t>
  </si>
  <si>
    <t>Dyna-Gro 53VC54</t>
  </si>
  <si>
    <t>SS 11-40</t>
  </si>
  <si>
    <t>Progeny 2010 TRE</t>
  </si>
  <si>
    <t>BCD</t>
  </si>
  <si>
    <t>Crock</t>
  </si>
  <si>
    <t>Gibson</t>
  </si>
  <si>
    <t>Madis</t>
  </si>
  <si>
    <t>Weakl</t>
  </si>
  <si>
    <t>WTREC</t>
  </si>
  <si>
    <r>
      <t>Table 6. Yields of 11 early-season (&lt;114 DAP) Roundup / stacked corn hybrids in 9 County Standard Tests in Tennessee during 2024</t>
    </r>
    <r>
      <rPr>
        <b/>
        <sz val="10"/>
        <color rgb="FF000000"/>
        <rFont val="Arial"/>
        <family val="2"/>
      </rPr>
      <t>.</t>
    </r>
    <r>
      <rPr>
        <b/>
        <vertAlign val="superscript"/>
        <sz val="10"/>
        <color indexed="8"/>
        <rFont val="Arial"/>
        <family val="2"/>
      </rPr>
      <t>‡</t>
    </r>
  </si>
  <si>
    <t>Dyna-Gro 53TC23 *</t>
  </si>
  <si>
    <t>bu/acre</t>
  </si>
  <si>
    <t>%</t>
  </si>
  <si>
    <t>lbs/bu</t>
  </si>
  <si>
    <r>
      <t xml:space="preserve"> Avg. Yield</t>
    </r>
    <r>
      <rPr>
        <b/>
        <vertAlign val="superscript"/>
        <sz val="10"/>
        <color theme="0"/>
        <rFont val="Arial"/>
        <family val="2"/>
      </rPr>
      <t>§</t>
    </r>
  </si>
  <si>
    <t>Avg. Moisture</t>
  </si>
  <si>
    <t xml:space="preserve">Avg. Test Weight </t>
  </si>
  <si>
    <t>Dyna-Gro 56TC44</t>
  </si>
  <si>
    <t>Progeny 2215 TRE</t>
  </si>
  <si>
    <t>Progeny 9114 VT2P</t>
  </si>
  <si>
    <t>Dyna-Gro 54VC34</t>
  </si>
  <si>
    <t>Giles</t>
  </si>
  <si>
    <t>Mont</t>
  </si>
  <si>
    <t>Obion</t>
  </si>
  <si>
    <t>Avg. Test Weight</t>
  </si>
  <si>
    <r>
      <t xml:space="preserve"> Avg Yield</t>
    </r>
    <r>
      <rPr>
        <b/>
        <vertAlign val="superscript"/>
        <sz val="10"/>
        <color theme="0"/>
        <rFont val="Arial"/>
        <family val="2"/>
      </rPr>
      <t>§</t>
    </r>
  </si>
  <si>
    <t>Dyna-Gro 55VC80**</t>
  </si>
  <si>
    <t>AgriGold 645-16 VT2PRO***</t>
  </si>
  <si>
    <t>DeKalb 65-95 VT2P***</t>
  </si>
  <si>
    <t>DeKalb 66-06 TRE*</t>
  </si>
  <si>
    <t>AgriGold 647-79 VT2P</t>
  </si>
  <si>
    <t>Dyna-Gro 60TC45</t>
  </si>
  <si>
    <t>Pioneer P17677 YHR</t>
  </si>
  <si>
    <t>Dyna-Gro 58TC94</t>
  </si>
  <si>
    <t>Dyna-Gro 57VC53 RIB</t>
  </si>
  <si>
    <t>Progeny 2118 VT2P</t>
  </si>
  <si>
    <t>NuTech 77A5 AM</t>
  </si>
  <si>
    <t>Fayt</t>
  </si>
  <si>
    <t>Lewis</t>
  </si>
  <si>
    <t>McNai</t>
  </si>
  <si>
    <t>DeKalb 68-35 VT2P *</t>
  </si>
  <si>
    <t>Bradley</t>
  </si>
  <si>
    <t>Mike Voelker</t>
  </si>
  <si>
    <t>David Bilderback</t>
  </si>
  <si>
    <t>Crockett</t>
  </si>
  <si>
    <t>Marbury</t>
  </si>
  <si>
    <t xml:space="preserve">Daniel Wiggins </t>
  </si>
  <si>
    <t>Fayette</t>
  </si>
  <si>
    <t>Ames REC</t>
  </si>
  <si>
    <t>Jeff Via</t>
  </si>
  <si>
    <t>Denton Parkins</t>
  </si>
  <si>
    <t>Jake Mallard</t>
  </si>
  <si>
    <t>Hardeman</t>
  </si>
  <si>
    <t>Conrad Powers</t>
  </si>
  <si>
    <t>Clint Plunk</t>
  </si>
  <si>
    <t xml:space="preserve">Haywood </t>
  </si>
  <si>
    <t>Link Carlton</t>
  </si>
  <si>
    <t>Lindsey Stephenson</t>
  </si>
  <si>
    <t>HenryB</t>
  </si>
  <si>
    <t>Brannon Farms</t>
  </si>
  <si>
    <t>Ranson Goodman</t>
  </si>
  <si>
    <t>HenryT</t>
  </si>
  <si>
    <t>Tosh Farms</t>
  </si>
  <si>
    <t>Randall Hinson</t>
  </si>
  <si>
    <t>Drew Vanetta</t>
  </si>
  <si>
    <t>Madison</t>
  </si>
  <si>
    <t>Brad &amp; Bill Taylor</t>
  </si>
  <si>
    <t>Hunter Goodman</t>
  </si>
  <si>
    <t>McNairy</t>
  </si>
  <si>
    <t>Brad Hunt</t>
  </si>
  <si>
    <t xml:space="preserve">John Williams </t>
  </si>
  <si>
    <t>Montgomery</t>
  </si>
  <si>
    <t>David Adams</t>
  </si>
  <si>
    <t xml:space="preserve">Logan Lewis &amp; Cody Parker </t>
  </si>
  <si>
    <t>Weakley</t>
  </si>
  <si>
    <t>Moore</t>
  </si>
  <si>
    <t>Broson Bass</t>
  </si>
  <si>
    <t xml:space="preserve">Andrew Wood </t>
  </si>
  <si>
    <t>Justin Hollingshead</t>
  </si>
  <si>
    <t xml:space="preserve">Denton Parkins </t>
  </si>
  <si>
    <t>Pat Sulcer</t>
  </si>
  <si>
    <t xml:space="preserve">Kevin Rose </t>
  </si>
  <si>
    <t>Dave Rhea</t>
  </si>
  <si>
    <t xml:space="preserve">Clint Plunk </t>
  </si>
  <si>
    <t xml:space="preserve">Robert Allen King </t>
  </si>
  <si>
    <t xml:space="preserve">Brannon Farms </t>
  </si>
  <si>
    <t xml:space="preserve">Ranson Goodman </t>
  </si>
  <si>
    <t>Jefferson</t>
  </si>
  <si>
    <t>J. Moser</t>
  </si>
  <si>
    <t>Ryan Brown</t>
  </si>
  <si>
    <t xml:space="preserve">Matt Griggs </t>
  </si>
  <si>
    <t xml:space="preserve">Hunter Goodman </t>
  </si>
  <si>
    <t xml:space="preserve">Montgomery </t>
  </si>
  <si>
    <t>Logan Lewis &amp; Cody Parker</t>
  </si>
  <si>
    <t xml:space="preserve">Obion </t>
  </si>
  <si>
    <t>Thompson Farms</t>
  </si>
  <si>
    <t>Garrett McDaniel</t>
  </si>
  <si>
    <t xml:space="preserve">Warren </t>
  </si>
  <si>
    <t xml:space="preserve">Bilings Farms </t>
  </si>
  <si>
    <t xml:space="preserve">Heath Nokes </t>
  </si>
  <si>
    <t>Jay Yeargin</t>
  </si>
  <si>
    <t>Bronson Bass</t>
  </si>
  <si>
    <t>Steve Bailey</t>
  </si>
  <si>
    <t xml:space="preserve">Gibson </t>
  </si>
  <si>
    <t xml:space="preserve">Jake Mallard </t>
  </si>
  <si>
    <t>Haywood</t>
  </si>
  <si>
    <t>Robert Allen King</t>
  </si>
  <si>
    <t xml:space="preserve">HenryT </t>
  </si>
  <si>
    <t xml:space="preserve">Tosh Farms </t>
  </si>
  <si>
    <t xml:space="preserve">Brad &amp; Bill Taylor </t>
  </si>
  <si>
    <t xml:space="preserve">Andy Oliver </t>
  </si>
  <si>
    <t>Table 2. Location information from county locations where corn hybrid county standard tests were conducted in Tennessee in 2024.</t>
  </si>
  <si>
    <t>Summary from County Tests</t>
  </si>
  <si>
    <t>Summary from Small Plot Research</t>
  </si>
  <si>
    <t>Summary from Large Strip Research</t>
  </si>
  <si>
    <t>Other Diseases Observed</t>
  </si>
  <si>
    <t xml:space="preserve">Avg.  </t>
  </si>
  <si>
    <t>On-farm Location (JAX)             Non-irrigated</t>
  </si>
  <si>
    <t>Research &amp; Education Center at Milan (RECM)   Irrigated</t>
  </si>
  <si>
    <t>West TN Research &amp; Education Center (WTREC) Irrigated</t>
  </si>
  <si>
    <t>On-farm Location (Gibson Co) Non-irrigated</t>
  </si>
  <si>
    <t>Yield</t>
  </si>
  <si>
    <t>Yield (bu/ac)</t>
  </si>
  <si>
    <t>Grey</t>
  </si>
  <si>
    <t xml:space="preserve">Grey </t>
  </si>
  <si>
    <t>MS</t>
  </si>
  <si>
    <t>(bu/ac)</t>
  </si>
  <si>
    <t>*Treated</t>
  </si>
  <si>
    <t>Non-treated</t>
  </si>
  <si>
    <t>leaf spot</t>
  </si>
  <si>
    <t>LOW</t>
  </si>
  <si>
    <t>MOD</t>
  </si>
  <si>
    <t>S.Rust</t>
  </si>
  <si>
    <t>Curvularia, S.Rust</t>
  </si>
  <si>
    <t>Curvularia</t>
  </si>
  <si>
    <t>HIGH</t>
  </si>
  <si>
    <t>SR</t>
  </si>
  <si>
    <t>Curvularia,</t>
  </si>
  <si>
    <t xml:space="preserve">Curvularia, </t>
  </si>
  <si>
    <t>NONE</t>
  </si>
  <si>
    <t>Grenada</t>
  </si>
  <si>
    <t>Loring</t>
  </si>
  <si>
    <t>1st Choice Seeds FC 8455 VT2P RIB</t>
  </si>
  <si>
    <t>*</t>
  </si>
  <si>
    <t>Dekalb DKC 68-35 VT2P</t>
  </si>
  <si>
    <t>Dekalb DKC 66-06 TRE</t>
  </si>
  <si>
    <t>SUM</t>
  </si>
  <si>
    <t>Total</t>
  </si>
  <si>
    <t>CSTC24001</t>
  </si>
  <si>
    <t>CSTSC24002</t>
  </si>
  <si>
    <t>CSTSC24007</t>
  </si>
  <si>
    <t>CSTC24004</t>
  </si>
  <si>
    <t>CSTSC24005</t>
  </si>
  <si>
    <t>Early</t>
  </si>
  <si>
    <t>Med</t>
  </si>
  <si>
    <t>Full</t>
  </si>
  <si>
    <t>Revere 1627 TC</t>
  </si>
  <si>
    <t>Progeny PGY2314 TRE</t>
  </si>
  <si>
    <t>Revere 1839 TC</t>
  </si>
  <si>
    <t>Dyna-Gro 53TC23</t>
  </si>
  <si>
    <t>AgriGold 645-16 VT2PRO</t>
  </si>
  <si>
    <t>Table 7. Yields and disease ratings of 10 Early-season (&lt;114 DAP) Roundup / stacked corn hybrids in 9 County Standard Tests and in small plot and large strip trials at 2 locations in Tennessee during 2024.</t>
  </si>
  <si>
    <t>Table 8.  Overall average yields, moistures, and test weights of 5 early-season corn hybrids evaluated in both the County Standard Tests and AgResearch and Education Center Tests in Tennessee during 2024.</t>
  </si>
  <si>
    <t xml:space="preserve">Table 9.  Mean yield and agronomic traits of 21 medium-season (114-116 DAP) corn hybrids evaluated in small plot replicated trials at nine AgResearch and Education Center locations in Tennessee during 2024. </t>
  </si>
  <si>
    <t xml:space="preserve">Table 10.  Mean yields across and by location of 21 medium-season (114-116 DAP) corn hybrids evaluated in replicated small plot trials at nine AgResearch and Education Center locations in Tennessee during 2024. </t>
  </si>
  <si>
    <r>
      <t>Table 11. Yields of 8 medium-season (114-116 DAP) Roundup / stacked corn hybrids in 15 County Standard Tests in Tennessee in 2024.</t>
    </r>
    <r>
      <rPr>
        <b/>
        <vertAlign val="superscript"/>
        <sz val="10"/>
        <color indexed="8"/>
        <rFont val="Arial"/>
        <family val="2"/>
      </rPr>
      <t>‡</t>
    </r>
  </si>
  <si>
    <t>Table 12. Yields and disease ratings of 8 Mid-season (114-116 DAP) Roundup / stacked corn hybrids in 15 County Standard Tests and in small plot and large strip trials at 2 locations in Tennessee during 2024.</t>
  </si>
  <si>
    <t>Table 13. Overall average yields, moistures, and test weights of 7 medium-season (114-116 DAP) corn hybrids evaluated in both the County Standard Tests and AgResearch and Education Center Tests in Tennessee during 2024.</t>
  </si>
  <si>
    <t xml:space="preserve">Table 14.  Mean yield and agronomic traits of nine full-season (&gt;116 DAP) corn hybrids evaluated in small plot replicated trials at eight AgResearch and Education Center locations in Tennessee during 2024. </t>
  </si>
  <si>
    <t xml:space="preserve">Table 15.  Mean yields across and by location of nine full-season (&gt;116 DAP) corn hybrids evaluated in replicated small plot trials at nine AgResearch and Education Center locations in Tennessee during 2024. </t>
  </si>
  <si>
    <r>
      <t>Table 16. Yields of 8 full-season (&gt;116 DAP) Roundup / stacked corn hybrids in 14 County Standard Tests in Tennessee during 2024.</t>
    </r>
    <r>
      <rPr>
        <b/>
        <vertAlign val="superscript"/>
        <sz val="10"/>
        <rFont val="Arial"/>
        <family val="2"/>
      </rPr>
      <t>‡</t>
    </r>
  </si>
  <si>
    <r>
      <t xml:space="preserve">Table 17. Yields and disease ratings of 8 Full-season (117+ DAP) Roundup / stacked corn hybrids in 14 County Standard Tests and in small plot </t>
    </r>
    <r>
      <rPr>
        <sz val="10"/>
        <color rgb="FF000000"/>
        <rFont val="Arial"/>
        <family val="2"/>
      </rPr>
      <t xml:space="preserve">and large strip </t>
    </r>
    <r>
      <rPr>
        <b/>
        <sz val="10"/>
        <color indexed="8"/>
        <rFont val="Arial"/>
        <family val="2"/>
      </rPr>
      <t>trials at 2 locations in Tennessee during 2024.</t>
    </r>
  </si>
  <si>
    <t>Table 18.  Overall average yields, moistures, and test weights of 3 full-season (&gt;116 DAP) corn hybrids evaluated in both the County Standard Tests and AgResearch and Education Center Tests in Tennessee during 2024.</t>
  </si>
  <si>
    <t>Table 19. Characteristics, as described by the seed company, of corn hybrids evaluated in yield tests in Tennessee during 2024.</t>
  </si>
  <si>
    <t>Table 20. Contact information for corn hybrid seed companies evaluated in yield tests in Tennessee during 2022.</t>
  </si>
  <si>
    <t>Table 21. Abbreviations used to identify biotech traits of corn grain hybrids evaluated in Tennessee during 2022.</t>
  </si>
  <si>
    <t>ENL</t>
  </si>
  <si>
    <t>FOP</t>
  </si>
  <si>
    <t>Enlist</t>
  </si>
  <si>
    <t>FOP herbicide tolerance</t>
  </si>
  <si>
    <t>2,4-D tolerance</t>
  </si>
  <si>
    <t>CB</t>
  </si>
  <si>
    <t>Protection from European corn borer.</t>
  </si>
  <si>
    <t>CB, VP</t>
  </si>
  <si>
    <t>Table A-22.  Mean yield and agronomic traits of 10 early-season (&lt;114 DAP) corn hybrids evaluated in small plot replicated trials with irrigation at the West Tennessee AgResearch and Education Center in Jackson, Tennessee during 2024.</t>
  </si>
  <si>
    <t xml:space="preserve">Table 3. Average yields of hybrids that were in the "A group" (not statistically different from the highest performing variety) in AgResearch and Education Center (REC) tests, County Standard Tests (CST), or both trial programs in 2024. Varieties are sorted by total number of consecutive years in "A group" then average yield across both trial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</si>
</sst>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
    <numFmt numFmtId="165" formatCode="[$-409]mmmm\ d\,\ yyyy;@"/>
    <numFmt numFmtId="166" formatCode="m/d;@"/>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vertAlign val="superscript"/>
      <sz val="10"/>
      <name val="Arial"/>
      <family val="2"/>
    </font>
    <font>
      <vertAlign val="superscript"/>
      <sz val="10"/>
      <name val="Arial"/>
      <family val="2"/>
    </font>
    <font>
      <sz val="8"/>
      <name val="Arial"/>
      <family val="2"/>
    </font>
    <font>
      <vertAlign val="superscript"/>
      <sz val="8"/>
      <name val="Arial"/>
      <family val="2"/>
    </font>
    <font>
      <sz val="10"/>
      <name val="MS Sans Serif"/>
    </font>
    <font>
      <b/>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Arial"/>
      <family val="2"/>
    </font>
    <font>
      <b/>
      <sz val="10"/>
      <color theme="0"/>
      <name val="Arial"/>
      <family val="2"/>
    </font>
    <font>
      <b/>
      <vertAlign val="superscript"/>
      <sz val="10"/>
      <color theme="0"/>
      <name val="Arial"/>
      <family val="2"/>
    </font>
    <font>
      <b/>
      <i/>
      <sz val="10"/>
      <color theme="0"/>
      <name val="Arial"/>
      <family val="2"/>
    </font>
    <font>
      <b/>
      <vertAlign val="subscript"/>
      <sz val="10"/>
      <color theme="0"/>
      <name val="Arial"/>
      <family val="2"/>
    </font>
    <font>
      <sz val="10"/>
      <color theme="0" tint="-0.499984740745262"/>
      <name val="Arial"/>
      <family val="2"/>
    </font>
    <font>
      <b/>
      <vertAlign val="superscript"/>
      <sz val="10"/>
      <color indexed="8"/>
      <name val="Arial"/>
      <family val="2"/>
    </font>
    <font>
      <b/>
      <vertAlign val="superscript"/>
      <sz val="10"/>
      <color theme="0"/>
      <name val="Calibri"/>
      <family val="2"/>
    </font>
    <font>
      <sz val="10"/>
      <color rgb="FF000000"/>
      <name val="Courier New"/>
      <family val="3"/>
    </font>
    <font>
      <sz val="10"/>
      <color rgb="FF008000"/>
      <name val="Courier New"/>
      <family val="3"/>
    </font>
    <font>
      <sz val="10"/>
      <color theme="1"/>
      <name val="Arial"/>
      <family val="2"/>
    </font>
    <font>
      <sz val="10"/>
      <color rgb="FF000000"/>
      <name val="Arial"/>
      <family val="2"/>
    </font>
    <font>
      <b/>
      <sz val="10"/>
      <color theme="1"/>
      <name val="Arial"/>
      <family val="2"/>
    </font>
    <font>
      <b/>
      <sz val="10"/>
      <color rgb="FF000000"/>
      <name val="Arial"/>
      <family val="2"/>
    </font>
    <font>
      <u/>
      <sz val="10"/>
      <color theme="10"/>
      <name val="Arial"/>
      <family val="2"/>
    </font>
    <font>
      <sz val="10"/>
      <name val="Arial"/>
      <family val="2"/>
    </font>
    <font>
      <sz val="10"/>
      <color theme="0"/>
      <name val="Arial"/>
      <family val="2"/>
    </font>
    <font>
      <b/>
      <sz val="11"/>
      <color theme="1"/>
      <name val="Calibri"/>
      <family val="2"/>
      <scheme val="minor"/>
    </font>
    <font>
      <b/>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499984740745262"/>
        <bgColor theme="1" tint="0.499984740745262"/>
      </patternFill>
    </fill>
    <fill>
      <patternFill patternType="solid">
        <fgColor theme="0"/>
        <bgColor theme="0"/>
      </patternFill>
    </fill>
    <fill>
      <patternFill patternType="solid">
        <fgColor theme="0" tint="-4.9989318521683403E-2"/>
        <bgColor theme="0" tint="-0.24994659260841701"/>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theme="0"/>
      </patternFill>
    </fill>
    <fill>
      <patternFill patternType="solid">
        <fgColor theme="0"/>
        <bgColor theme="0" tint="-0.24994659260841701"/>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medium">
        <color auto="1"/>
      </bottom>
      <diagonal/>
    </border>
    <border>
      <left/>
      <right/>
      <top/>
      <bottom style="medium">
        <color auto="1"/>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auto="1"/>
      </bottom>
      <diagonal/>
    </border>
    <border>
      <left/>
      <right style="medium">
        <color indexed="64"/>
      </right>
      <top/>
      <bottom style="medium">
        <color auto="1"/>
      </bottom>
      <diagonal/>
    </border>
    <border>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auto="1"/>
      </bottom>
      <diagonal/>
    </border>
    <border>
      <left/>
      <right/>
      <top/>
      <bottom style="medium">
        <color auto="1"/>
      </bottom>
      <diagonal/>
    </border>
    <border>
      <left style="medium">
        <color indexed="64"/>
      </left>
      <right/>
      <top/>
      <bottom style="medium">
        <color auto="1"/>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auto="1"/>
      </bottom>
      <diagonal/>
    </border>
  </borders>
  <cellStyleXfs count="8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30" fillId="0" borderId="0"/>
    <xf numFmtId="0" fontId="30" fillId="0" borderId="0"/>
    <xf numFmtId="0" fontId="15" fillId="0" borderId="0"/>
    <xf numFmtId="0" fontId="15" fillId="0" borderId="0"/>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 fillId="0" borderId="0"/>
    <xf numFmtId="0" fontId="15" fillId="0" borderId="0"/>
    <xf numFmtId="0" fontId="8"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8" fillId="0" borderId="0"/>
    <xf numFmtId="0" fontId="8" fillId="0" borderId="0"/>
    <xf numFmtId="0" fontId="7" fillId="0" borderId="0"/>
    <xf numFmtId="0" fontId="6" fillId="0" borderId="0"/>
    <xf numFmtId="0" fontId="6" fillId="0" borderId="0"/>
    <xf numFmtId="43" fontId="6" fillId="0" borderId="0" applyFont="0" applyFill="0" applyBorder="0" applyAlignment="0" applyProtection="0"/>
    <xf numFmtId="0" fontId="5" fillId="0" borderId="0"/>
    <xf numFmtId="0" fontId="8" fillId="0" borderId="0"/>
    <xf numFmtId="0" fontId="4" fillId="0" borderId="0"/>
    <xf numFmtId="9" fontId="8" fillId="0" borderId="0" applyFont="0" applyFill="0" applyBorder="0" applyAlignment="0" applyProtection="0"/>
    <xf numFmtId="0" fontId="4" fillId="0" borderId="0"/>
    <xf numFmtId="0" fontId="3" fillId="0" borderId="0"/>
    <xf numFmtId="0" fontId="3" fillId="0" borderId="0"/>
    <xf numFmtId="0" fontId="3" fillId="0" borderId="0"/>
    <xf numFmtId="0" fontId="49" fillId="0" borderId="0" applyNumberFormat="0" applyFill="0" applyBorder="0" applyAlignment="0" applyProtection="0"/>
    <xf numFmtId="9" fontId="50" fillId="0" borderId="0" applyFont="0" applyFill="0" applyBorder="0" applyAlignment="0" applyProtection="0"/>
    <xf numFmtId="0" fontId="2" fillId="0" borderId="0"/>
    <xf numFmtId="0" fontId="1" fillId="0" borderId="0"/>
    <xf numFmtId="0" fontId="30" fillId="0" borderId="0"/>
    <xf numFmtId="0" fontId="30" fillId="0" borderId="0"/>
    <xf numFmtId="0" fontId="30" fillId="0" borderId="0"/>
  </cellStyleXfs>
  <cellXfs count="541">
    <xf numFmtId="0" fontId="0" fillId="0" borderId="0" xfId="0"/>
    <xf numFmtId="0" fontId="9" fillId="0" borderId="0" xfId="0" applyFont="1"/>
    <xf numFmtId="0" fontId="0" fillId="0" borderId="0" xfId="0" applyAlignment="1">
      <alignment horizontal="center"/>
    </xf>
    <xf numFmtId="0" fontId="9" fillId="0" borderId="0" xfId="0" applyFont="1" applyAlignment="1">
      <alignment horizontal="center"/>
    </xf>
    <xf numFmtId="0" fontId="12" fillId="0" borderId="0" xfId="0" applyFont="1"/>
    <xf numFmtId="0" fontId="9" fillId="0" borderId="0" xfId="0" applyFont="1" applyAlignment="1">
      <alignment horizontal="left" vertical="top"/>
    </xf>
    <xf numFmtId="0" fontId="13" fillId="0" borderId="0" xfId="0" applyFont="1"/>
    <xf numFmtId="0" fontId="13" fillId="0" borderId="0" xfId="0" applyFont="1" applyAlignment="1">
      <alignment horizontal="left"/>
    </xf>
    <xf numFmtId="1" fontId="10" fillId="0" borderId="0" xfId="0" applyNumberFormat="1" applyFont="1" applyAlignment="1">
      <alignment horizontal="center"/>
    </xf>
    <xf numFmtId="1" fontId="9" fillId="0" borderId="0" xfId="0" applyNumberFormat="1" applyFont="1" applyAlignment="1">
      <alignment horizontal="center"/>
    </xf>
    <xf numFmtId="164" fontId="9" fillId="0" borderId="0" xfId="0" quotePrefix="1" applyNumberFormat="1" applyFont="1" applyAlignment="1">
      <alignment horizontal="center"/>
    </xf>
    <xf numFmtId="0" fontId="0" fillId="0" borderId="0" xfId="0" applyAlignment="1">
      <alignment horizontal="left"/>
    </xf>
    <xf numFmtId="0" fontId="10" fillId="0" borderId="0" xfId="42"/>
    <xf numFmtId="0" fontId="9" fillId="0" borderId="0" xfId="42" applyFont="1"/>
    <xf numFmtId="1" fontId="9" fillId="0" borderId="0" xfId="42" applyNumberFormat="1" applyFont="1" applyAlignment="1">
      <alignment horizontal="center"/>
    </xf>
    <xf numFmtId="0" fontId="13" fillId="0" borderId="0" xfId="42" applyFont="1"/>
    <xf numFmtId="164" fontId="9" fillId="0" borderId="0" xfId="42" applyNumberFormat="1" applyFont="1" applyAlignment="1">
      <alignment horizontal="center"/>
    </xf>
    <xf numFmtId="0" fontId="12" fillId="0" borderId="0" xfId="42" applyFont="1"/>
    <xf numFmtId="0" fontId="9" fillId="0" borderId="0" xfId="0" applyFont="1" applyAlignment="1">
      <alignment horizontal="center" vertical="top"/>
    </xf>
    <xf numFmtId="0" fontId="8" fillId="0" borderId="0" xfId="0" applyFont="1"/>
    <xf numFmtId="0" fontId="9" fillId="0" borderId="0" xfId="59" applyFont="1"/>
    <xf numFmtId="0" fontId="8" fillId="0" borderId="0" xfId="59"/>
    <xf numFmtId="0" fontId="8" fillId="0" borderId="0" xfId="39" applyFont="1" applyAlignment="1">
      <alignment vertical="top"/>
    </xf>
    <xf numFmtId="0" fontId="8" fillId="0" borderId="0" xfId="39" applyFont="1"/>
    <xf numFmtId="0" fontId="8" fillId="0" borderId="0" xfId="0" applyFont="1" applyAlignment="1">
      <alignment horizontal="center" vertical="top"/>
    </xf>
    <xf numFmtId="0" fontId="9" fillId="0" borderId="0" xfId="39" applyFont="1"/>
    <xf numFmtId="0" fontId="9" fillId="0" borderId="10" xfId="59" applyFont="1" applyBorder="1"/>
    <xf numFmtId="0" fontId="8" fillId="0" borderId="10" xfId="39" applyFont="1" applyBorder="1"/>
    <xf numFmtId="0" fontId="36" fillId="25" borderId="0" xfId="0" applyFont="1" applyFill="1"/>
    <xf numFmtId="0" fontId="36" fillId="24" borderId="16" xfId="0" applyFont="1" applyFill="1" applyBorder="1" applyAlignment="1">
      <alignment wrapText="1"/>
    </xf>
    <xf numFmtId="0" fontId="36" fillId="25" borderId="16" xfId="0" applyFont="1" applyFill="1" applyBorder="1" applyAlignment="1">
      <alignment wrapText="1"/>
    </xf>
    <xf numFmtId="0" fontId="36" fillId="25" borderId="13" xfId="0" applyFont="1" applyFill="1" applyBorder="1"/>
    <xf numFmtId="1" fontId="36" fillId="25" borderId="13" xfId="0" applyNumberFormat="1" applyFont="1" applyFill="1" applyBorder="1" applyAlignment="1">
      <alignment horizontal="center" vertical="center"/>
    </xf>
    <xf numFmtId="0" fontId="36" fillId="25" borderId="16" xfId="42" applyFont="1" applyFill="1" applyBorder="1"/>
    <xf numFmtId="0" fontId="40" fillId="0" borderId="0" xfId="39" applyFont="1"/>
    <xf numFmtId="0" fontId="36" fillId="25" borderId="11" xfId="39" applyFont="1" applyFill="1" applyBorder="1"/>
    <xf numFmtId="0" fontId="36" fillId="25" borderId="11" xfId="39" applyFont="1" applyFill="1" applyBorder="1" applyAlignment="1">
      <alignment vertical="top"/>
    </xf>
    <xf numFmtId="0" fontId="8" fillId="0" borderId="0" xfId="0" applyFont="1" applyAlignment="1">
      <alignment horizontal="center"/>
    </xf>
    <xf numFmtId="0" fontId="8" fillId="0" borderId="0" xfId="60" applyAlignment="1">
      <alignment vertical="center"/>
    </xf>
    <xf numFmtId="164" fontId="8" fillId="0" borderId="0" xfId="53" quotePrefix="1" applyNumberFormat="1" applyFont="1" applyAlignment="1">
      <alignment horizontal="center" vertical="center"/>
    </xf>
    <xf numFmtId="1" fontId="8" fillId="0" borderId="0" xfId="53" quotePrefix="1" applyNumberFormat="1" applyFont="1" applyAlignment="1">
      <alignment horizontal="center" vertical="center"/>
    </xf>
    <xf numFmtId="0" fontId="8" fillId="0" borderId="0" xfId="60"/>
    <xf numFmtId="0" fontId="9" fillId="0" borderId="0" xfId="60" applyFont="1" applyAlignment="1">
      <alignment vertical="center"/>
    </xf>
    <xf numFmtId="0" fontId="9" fillId="0" borderId="0" xfId="60" applyFont="1"/>
    <xf numFmtId="0" fontId="8" fillId="28" borderId="0" xfId="0" applyFont="1" applyFill="1"/>
    <xf numFmtId="0" fontId="0" fillId="28" borderId="0" xfId="0" applyFill="1"/>
    <xf numFmtId="0" fontId="36" fillId="30" borderId="0" xfId="0" applyFont="1" applyFill="1" applyAlignment="1">
      <alignment horizontal="left"/>
    </xf>
    <xf numFmtId="0" fontId="36" fillId="24" borderId="0" xfId="0" applyFont="1" applyFill="1" applyAlignment="1">
      <alignment horizontal="left"/>
    </xf>
    <xf numFmtId="0" fontId="36" fillId="30" borderId="0" xfId="0" applyFont="1" applyFill="1"/>
    <xf numFmtId="0" fontId="8" fillId="28" borderId="0" xfId="42" applyFont="1" applyFill="1"/>
    <xf numFmtId="1" fontId="8" fillId="28" borderId="0" xfId="46" applyNumberFormat="1" applyFont="1" applyFill="1" applyAlignment="1">
      <alignment horizontal="center" vertical="center"/>
    </xf>
    <xf numFmtId="164" fontId="8" fillId="28" borderId="0" xfId="47" applyNumberFormat="1" applyFont="1" applyFill="1" applyAlignment="1">
      <alignment horizontal="center" vertical="center"/>
    </xf>
    <xf numFmtId="164" fontId="8" fillId="28" borderId="0" xfId="42" applyNumberFormat="1" applyFont="1" applyFill="1" applyAlignment="1">
      <alignment horizontal="center"/>
    </xf>
    <xf numFmtId="0" fontId="8" fillId="0" borderId="0" xfId="42" applyFont="1"/>
    <xf numFmtId="0" fontId="0" fillId="0" borderId="18" xfId="0" applyBorder="1" applyAlignment="1">
      <alignment horizontal="center"/>
    </xf>
    <xf numFmtId="1" fontId="9" fillId="0" borderId="0" xfId="0" applyNumberFormat="1" applyFont="1" applyAlignment="1">
      <alignment horizontal="right"/>
    </xf>
    <xf numFmtId="1" fontId="9" fillId="0" borderId="0" xfId="0" applyNumberFormat="1" applyFont="1" applyAlignment="1">
      <alignment horizontal="left"/>
    </xf>
    <xf numFmtId="0" fontId="9" fillId="0" borderId="0" xfId="0" applyFont="1" applyAlignment="1">
      <alignment horizontal="left"/>
    </xf>
    <xf numFmtId="0" fontId="36" fillId="30" borderId="14" xfId="0" applyFont="1" applyFill="1" applyBorder="1"/>
    <xf numFmtId="0" fontId="36" fillId="30" borderId="14" xfId="0" applyFont="1" applyFill="1" applyBorder="1" applyAlignment="1">
      <alignment horizontal="left"/>
    </xf>
    <xf numFmtId="0" fontId="40" fillId="27" borderId="14" xfId="0" applyFont="1" applyFill="1" applyBorder="1" applyAlignment="1">
      <alignment horizontal="justify" vertical="top" wrapText="1"/>
    </xf>
    <xf numFmtId="3" fontId="40" fillId="27" borderId="14" xfId="0" applyNumberFormat="1" applyFont="1" applyFill="1" applyBorder="1" applyAlignment="1">
      <alignment horizontal="center" vertical="top" wrapText="1"/>
    </xf>
    <xf numFmtId="0" fontId="40" fillId="27" borderId="14" xfId="0" applyFont="1" applyFill="1" applyBorder="1" applyAlignment="1">
      <alignment horizontal="left" vertical="top" wrapText="1"/>
    </xf>
    <xf numFmtId="0" fontId="8" fillId="0" borderId="0" xfId="0" applyFont="1" applyAlignment="1">
      <alignment horizontal="left"/>
    </xf>
    <xf numFmtId="0" fontId="0" fillId="0" borderId="18" xfId="0" applyBorder="1" applyAlignment="1">
      <alignment horizontal="left"/>
    </xf>
    <xf numFmtId="0" fontId="36" fillId="25" borderId="11" xfId="0" applyFont="1" applyFill="1" applyBorder="1" applyAlignment="1">
      <alignment horizontal="left" wrapText="1"/>
    </xf>
    <xf numFmtId="0" fontId="36" fillId="25" borderId="11" xfId="0" applyFont="1" applyFill="1" applyBorder="1" applyAlignment="1">
      <alignment horizontal="center" wrapText="1"/>
    </xf>
    <xf numFmtId="0" fontId="36" fillId="24" borderId="11" xfId="0" applyFont="1" applyFill="1" applyBorder="1" applyAlignment="1">
      <alignment wrapText="1"/>
    </xf>
    <xf numFmtId="0" fontId="36" fillId="25" borderId="13" xfId="42" applyFont="1" applyFill="1" applyBorder="1"/>
    <xf numFmtId="1" fontId="36" fillId="25" borderId="13" xfId="42" applyNumberFormat="1" applyFont="1" applyFill="1" applyBorder="1" applyAlignment="1">
      <alignment horizontal="center"/>
    </xf>
    <xf numFmtId="164" fontId="36" fillId="25" borderId="13" xfId="42" applyNumberFormat="1" applyFont="1" applyFill="1" applyBorder="1" applyAlignment="1">
      <alignment horizontal="center"/>
    </xf>
    <xf numFmtId="0" fontId="8" fillId="28" borderId="14" xfId="0" applyFont="1" applyFill="1" applyBorder="1"/>
    <xf numFmtId="0" fontId="0" fillId="28" borderId="14" xfId="0" applyFill="1" applyBorder="1"/>
    <xf numFmtId="0" fontId="36" fillId="25" borderId="12" xfId="0" applyFont="1" applyFill="1" applyBorder="1" applyAlignment="1">
      <alignment horizontal="center" wrapText="1"/>
    </xf>
    <xf numFmtId="165" fontId="40" fillId="27" borderId="14" xfId="0" applyNumberFormat="1" applyFont="1" applyFill="1" applyBorder="1" applyAlignment="1">
      <alignment horizontal="left" vertical="top" wrapText="1"/>
    </xf>
    <xf numFmtId="0" fontId="8" fillId="0" borderId="18" xfId="0" applyFont="1" applyBorder="1" applyAlignment="1">
      <alignment horizontal="left"/>
    </xf>
    <xf numFmtId="0" fontId="40" fillId="27" borderId="14" xfId="0" applyFont="1" applyFill="1" applyBorder="1" applyAlignment="1">
      <alignment horizontal="left"/>
    </xf>
    <xf numFmtId="1" fontId="36" fillId="25" borderId="27" xfId="0" applyNumberFormat="1" applyFont="1" applyFill="1" applyBorder="1" applyAlignment="1">
      <alignment horizontal="center" vertical="center"/>
    </xf>
    <xf numFmtId="0" fontId="36" fillId="25" borderId="22" xfId="0" applyFont="1" applyFill="1" applyBorder="1" applyAlignment="1">
      <alignment horizontal="center" wrapText="1"/>
    </xf>
    <xf numFmtId="0" fontId="36" fillId="25" borderId="25" xfId="0" applyFont="1" applyFill="1" applyBorder="1" applyAlignment="1">
      <alignment horizontal="center" wrapText="1"/>
    </xf>
    <xf numFmtId="0" fontId="43" fillId="0" borderId="0" xfId="0" applyFont="1" applyAlignment="1">
      <alignment vertical="center"/>
    </xf>
    <xf numFmtId="0" fontId="44" fillId="0" borderId="0" xfId="0" applyFont="1" applyAlignment="1">
      <alignment vertical="center"/>
    </xf>
    <xf numFmtId="1" fontId="8" fillId="0" borderId="0" xfId="60" applyNumberFormat="1"/>
    <xf numFmtId="0" fontId="45" fillId="26" borderId="0" xfId="61" applyFont="1" applyFill="1"/>
    <xf numFmtId="164" fontId="45" fillId="26" borderId="0" xfId="61" applyNumberFormat="1" applyFont="1" applyFill="1" applyAlignment="1">
      <alignment horizontal="center"/>
    </xf>
    <xf numFmtId="1" fontId="45" fillId="26" borderId="0" xfId="61" applyNumberFormat="1" applyFont="1" applyFill="1" applyAlignment="1">
      <alignment horizontal="center"/>
    </xf>
    <xf numFmtId="0" fontId="45" fillId="31" borderId="0" xfId="61" applyFont="1" applyFill="1"/>
    <xf numFmtId="164" fontId="45" fillId="31" borderId="0" xfId="61" applyNumberFormat="1" applyFont="1" applyFill="1" applyAlignment="1">
      <alignment horizontal="center"/>
    </xf>
    <xf numFmtId="1" fontId="45" fillId="31" borderId="0" xfId="61" applyNumberFormat="1" applyFont="1" applyFill="1" applyAlignment="1">
      <alignment horizontal="center"/>
    </xf>
    <xf numFmtId="0" fontId="8" fillId="0" borderId="0" xfId="53" applyFont="1" applyAlignment="1">
      <alignment vertical="center"/>
    </xf>
    <xf numFmtId="0" fontId="8" fillId="0" borderId="0" xfId="53" applyFont="1"/>
    <xf numFmtId="0" fontId="36" fillId="25" borderId="15" xfId="0" applyFont="1" applyFill="1" applyBorder="1" applyAlignment="1">
      <alignment horizontal="center" wrapText="1"/>
    </xf>
    <xf numFmtId="1" fontId="8" fillId="28" borderId="20" xfId="42" applyNumberFormat="1" applyFont="1" applyFill="1" applyBorder="1" applyAlignment="1">
      <alignment horizontal="center"/>
    </xf>
    <xf numFmtId="1" fontId="36" fillId="25" borderId="27" xfId="42" applyNumberFormat="1" applyFont="1" applyFill="1" applyBorder="1" applyAlignment="1">
      <alignment horizontal="center"/>
    </xf>
    <xf numFmtId="164" fontId="8" fillId="28" borderId="21" xfId="42" applyNumberFormat="1" applyFont="1" applyFill="1" applyBorder="1" applyAlignment="1">
      <alignment horizontal="center"/>
    </xf>
    <xf numFmtId="164" fontId="36" fillId="25" borderId="28" xfId="42" applyNumberFormat="1" applyFont="1" applyFill="1" applyBorder="1" applyAlignment="1">
      <alignment horizontal="center"/>
    </xf>
    <xf numFmtId="1" fontId="8" fillId="28" borderId="0" xfId="0" applyNumberFormat="1" applyFont="1" applyFill="1" applyAlignment="1">
      <alignment horizontal="left"/>
    </xf>
    <xf numFmtId="1" fontId="8" fillId="28" borderId="0" xfId="0" applyNumberFormat="1" applyFont="1" applyFill="1" applyAlignment="1">
      <alignment horizontal="right"/>
    </xf>
    <xf numFmtId="0" fontId="9" fillId="0" borderId="0" xfId="0" quotePrefix="1" applyFont="1" applyAlignment="1">
      <alignment horizontal="left"/>
    </xf>
    <xf numFmtId="1" fontId="10" fillId="0" borderId="0" xfId="0" applyNumberFormat="1" applyFont="1" applyAlignment="1">
      <alignment horizontal="left"/>
    </xf>
    <xf numFmtId="0" fontId="12" fillId="0" borderId="0" xfId="0" applyFont="1" applyAlignment="1">
      <alignment horizontal="left"/>
    </xf>
    <xf numFmtId="1" fontId="8" fillId="28" borderId="14" xfId="0" applyNumberFormat="1" applyFont="1" applyFill="1" applyBorder="1" applyAlignment="1">
      <alignment horizontal="left"/>
    </xf>
    <xf numFmtId="1" fontId="36" fillId="30" borderId="14" xfId="0" quotePrefix="1" applyNumberFormat="1" applyFont="1" applyFill="1" applyBorder="1" applyAlignment="1">
      <alignment horizontal="left"/>
    </xf>
    <xf numFmtId="164" fontId="9" fillId="0" borderId="0" xfId="0" quotePrefix="1" applyNumberFormat="1" applyFont="1" applyAlignment="1">
      <alignment horizontal="left"/>
    </xf>
    <xf numFmtId="0" fontId="10"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164" fontId="0" fillId="0" borderId="0" xfId="0" applyNumberFormat="1" applyAlignment="1">
      <alignment horizontal="left"/>
    </xf>
    <xf numFmtId="0" fontId="9" fillId="0" borderId="0" xfId="0" quotePrefix="1" applyFont="1" applyAlignment="1">
      <alignment horizontal="right"/>
    </xf>
    <xf numFmtId="1" fontId="10" fillId="0" borderId="0" xfId="0" applyNumberFormat="1" applyFont="1" applyAlignment="1">
      <alignment horizontal="right"/>
    </xf>
    <xf numFmtId="0" fontId="12" fillId="0" borderId="0" xfId="0" applyFont="1" applyAlignment="1">
      <alignment horizontal="right"/>
    </xf>
    <xf numFmtId="0" fontId="0" fillId="0" borderId="0" xfId="0" applyAlignment="1">
      <alignment horizontal="right"/>
    </xf>
    <xf numFmtId="1" fontId="36" fillId="30" borderId="14" xfId="0" quotePrefix="1" applyNumberFormat="1" applyFont="1" applyFill="1" applyBorder="1" applyAlignment="1">
      <alignment horizontal="right"/>
    </xf>
    <xf numFmtId="164" fontId="9" fillId="0" borderId="0" xfId="0" quotePrefix="1" applyNumberFormat="1" applyFont="1" applyAlignment="1">
      <alignment horizontal="right"/>
    </xf>
    <xf numFmtId="0" fontId="9" fillId="0" borderId="0" xfId="0" applyFont="1" applyAlignment="1">
      <alignment horizontal="right"/>
    </xf>
    <xf numFmtId="0" fontId="10" fillId="0" borderId="0" xfId="0" applyFont="1" applyAlignment="1">
      <alignment horizontal="right"/>
    </xf>
    <xf numFmtId="0" fontId="11" fillId="0" borderId="0" xfId="0" applyFont="1" applyAlignment="1">
      <alignment horizontal="right"/>
    </xf>
    <xf numFmtId="164" fontId="36" fillId="30" borderId="14" xfId="0" quotePrefix="1" applyNumberFormat="1" applyFont="1" applyFill="1" applyBorder="1" applyAlignment="1">
      <alignment horizontal="right"/>
    </xf>
    <xf numFmtId="0" fontId="14" fillId="0" borderId="0" xfId="0" applyFont="1" applyAlignment="1">
      <alignment horizontal="right"/>
    </xf>
    <xf numFmtId="0" fontId="13" fillId="0" borderId="0" xfId="0" applyFont="1" applyAlignment="1">
      <alignment horizontal="right"/>
    </xf>
    <xf numFmtId="164" fontId="0" fillId="0" borderId="0" xfId="0" applyNumberFormat="1" applyAlignment="1">
      <alignment horizontal="right"/>
    </xf>
    <xf numFmtId="0" fontId="36" fillId="24" borderId="11" xfId="0" applyFont="1" applyFill="1" applyBorder="1"/>
    <xf numFmtId="0" fontId="36" fillId="25" borderId="11" xfId="0" applyFont="1" applyFill="1" applyBorder="1"/>
    <xf numFmtId="0" fontId="8" fillId="0" borderId="0" xfId="52"/>
    <xf numFmtId="0" fontId="40" fillId="27" borderId="14" xfId="39" applyFont="1" applyFill="1" applyBorder="1" applyAlignment="1">
      <alignment vertical="top"/>
    </xf>
    <xf numFmtId="0" fontId="40" fillId="27" borderId="14" xfId="39" applyFont="1" applyFill="1" applyBorder="1" applyAlignment="1">
      <alignment vertical="top" wrapText="1"/>
    </xf>
    <xf numFmtId="0" fontId="9" fillId="0" borderId="0" xfId="0" applyFont="1" applyAlignment="1">
      <alignment horizontal="left" vertical="top" wrapText="1"/>
    </xf>
    <xf numFmtId="0" fontId="9" fillId="0" borderId="0" xfId="60" applyFont="1" applyAlignment="1">
      <alignment horizontal="center"/>
    </xf>
    <xf numFmtId="1" fontId="9" fillId="0" borderId="0" xfId="60" applyNumberFormat="1" applyFont="1" applyAlignment="1">
      <alignment horizontal="left"/>
    </xf>
    <xf numFmtId="1" fontId="9" fillId="0" borderId="0" xfId="60" applyNumberFormat="1" applyFont="1" applyAlignment="1">
      <alignment horizontal="right"/>
    </xf>
    <xf numFmtId="0" fontId="13" fillId="0" borderId="0" xfId="60" applyFont="1"/>
    <xf numFmtId="0" fontId="13" fillId="0" borderId="0" xfId="60" applyFont="1" applyAlignment="1">
      <alignment horizontal="left"/>
    </xf>
    <xf numFmtId="164" fontId="9" fillId="0" borderId="0" xfId="60" applyNumberFormat="1" applyFont="1" applyAlignment="1">
      <alignment horizontal="center"/>
    </xf>
    <xf numFmtId="164" fontId="9" fillId="0" borderId="0" xfId="60" applyNumberFormat="1" applyFont="1" applyAlignment="1">
      <alignment horizontal="left"/>
    </xf>
    <xf numFmtId="164" fontId="9" fillId="0" borderId="0" xfId="60" applyNumberFormat="1" applyFont="1" applyAlignment="1">
      <alignment horizontal="right"/>
    </xf>
    <xf numFmtId="1" fontId="36" fillId="25" borderId="0" xfId="60" quotePrefix="1" applyNumberFormat="1" applyFont="1" applyFill="1" applyAlignment="1">
      <alignment horizontal="left"/>
    </xf>
    <xf numFmtId="0" fontId="36" fillId="25" borderId="0" xfId="60" applyFont="1" applyFill="1"/>
    <xf numFmtId="1" fontId="36" fillId="30" borderId="0" xfId="60" quotePrefix="1" applyNumberFormat="1" applyFont="1" applyFill="1" applyAlignment="1">
      <alignment horizontal="left"/>
    </xf>
    <xf numFmtId="0" fontId="36" fillId="30" borderId="0" xfId="60" applyFont="1" applyFill="1"/>
    <xf numFmtId="1" fontId="36" fillId="30" borderId="14" xfId="60" quotePrefix="1" applyNumberFormat="1" applyFont="1" applyFill="1" applyBorder="1" applyAlignment="1">
      <alignment horizontal="left"/>
    </xf>
    <xf numFmtId="1" fontId="8" fillId="29" borderId="0" xfId="60" applyNumberFormat="1" applyFill="1" applyAlignment="1">
      <alignment horizontal="left"/>
    </xf>
    <xf numFmtId="1" fontId="8" fillId="28" borderId="0" xfId="60" applyNumberFormat="1" applyFill="1" applyAlignment="1">
      <alignment horizontal="left"/>
    </xf>
    <xf numFmtId="0" fontId="36" fillId="25" borderId="12" xfId="60" applyFont="1" applyFill="1" applyBorder="1" applyAlignment="1">
      <alignment horizontal="center" wrapText="1"/>
    </xf>
    <xf numFmtId="0" fontId="36" fillId="25" borderId="12" xfId="60" applyFont="1" applyFill="1" applyBorder="1" applyAlignment="1">
      <alignment horizontal="left" wrapText="1"/>
    </xf>
    <xf numFmtId="0" fontId="36" fillId="24" borderId="12" xfId="60" applyFont="1" applyFill="1" applyBorder="1" applyAlignment="1">
      <alignment wrapText="1"/>
    </xf>
    <xf numFmtId="0" fontId="36" fillId="24" borderId="12" xfId="60" applyFont="1" applyFill="1" applyBorder="1"/>
    <xf numFmtId="0" fontId="36" fillId="24" borderId="12" xfId="60" applyFont="1" applyFill="1" applyBorder="1" applyAlignment="1">
      <alignment horizontal="center" wrapText="1"/>
    </xf>
    <xf numFmtId="0" fontId="36" fillId="24" borderId="16" xfId="60" applyFont="1" applyFill="1" applyBorder="1" applyAlignment="1">
      <alignment wrapText="1"/>
    </xf>
    <xf numFmtId="0" fontId="9" fillId="0" borderId="0" xfId="60" applyFont="1" applyAlignment="1">
      <alignment horizontal="left" wrapText="1"/>
    </xf>
    <xf numFmtId="0" fontId="36" fillId="30" borderId="14" xfId="60" applyFont="1" applyFill="1" applyBorder="1"/>
    <xf numFmtId="0" fontId="0" fillId="33" borderId="14" xfId="0" applyFill="1" applyBorder="1"/>
    <xf numFmtId="0" fontId="0" fillId="33" borderId="0" xfId="0" applyFill="1"/>
    <xf numFmtId="1" fontId="8" fillId="33" borderId="0" xfId="0" applyNumberFormat="1" applyFont="1" applyFill="1" applyAlignment="1">
      <alignment horizontal="right"/>
    </xf>
    <xf numFmtId="1" fontId="8" fillId="32" borderId="0" xfId="60" applyNumberFormat="1" applyFill="1" applyAlignment="1">
      <alignment horizontal="left"/>
    </xf>
    <xf numFmtId="1" fontId="8" fillId="33" borderId="0" xfId="60" applyNumberFormat="1" applyFill="1" applyAlignment="1">
      <alignment horizontal="left"/>
    </xf>
    <xf numFmtId="0" fontId="36" fillId="25" borderId="23" xfId="0" applyFont="1" applyFill="1" applyBorder="1" applyAlignment="1">
      <alignment horizontal="center" wrapText="1"/>
    </xf>
    <xf numFmtId="1" fontId="45" fillId="31" borderId="12" xfId="61" applyNumberFormat="1" applyFont="1" applyFill="1" applyBorder="1" applyAlignment="1">
      <alignment horizontal="center"/>
    </xf>
    <xf numFmtId="1" fontId="36" fillId="30" borderId="14" xfId="60" quotePrefix="1" applyNumberFormat="1" applyFont="1" applyFill="1" applyBorder="1" applyAlignment="1">
      <alignment horizontal="right"/>
    </xf>
    <xf numFmtId="1" fontId="36" fillId="30" borderId="0" xfId="60" quotePrefix="1" applyNumberFormat="1" applyFont="1" applyFill="1" applyAlignment="1">
      <alignment horizontal="right"/>
    </xf>
    <xf numFmtId="1" fontId="36" fillId="25" borderId="0" xfId="60" quotePrefix="1" applyNumberFormat="1" applyFont="1" applyFill="1" applyAlignment="1">
      <alignment horizontal="right"/>
    </xf>
    <xf numFmtId="1" fontId="8" fillId="33" borderId="12" xfId="60" applyNumberFormat="1" applyFill="1" applyBorder="1" applyAlignment="1">
      <alignment horizontal="left"/>
    </xf>
    <xf numFmtId="0" fontId="36" fillId="25" borderId="30" xfId="0" applyFont="1" applyFill="1" applyBorder="1" applyAlignment="1">
      <alignment horizontal="center" wrapText="1"/>
    </xf>
    <xf numFmtId="0" fontId="36" fillId="25" borderId="31" xfId="0" applyFont="1" applyFill="1" applyBorder="1" applyAlignment="1">
      <alignment horizontal="center" wrapText="1"/>
    </xf>
    <xf numFmtId="1" fontId="8" fillId="28" borderId="20" xfId="46" applyNumberFormat="1" applyFont="1" applyFill="1" applyBorder="1" applyAlignment="1">
      <alignment horizontal="center" vertical="center"/>
    </xf>
    <xf numFmtId="0" fontId="8" fillId="33" borderId="0" xfId="42" applyFont="1" applyFill="1"/>
    <xf numFmtId="1" fontId="8" fillId="33" borderId="20" xfId="42" applyNumberFormat="1" applyFont="1" applyFill="1" applyBorder="1" applyAlignment="1">
      <alignment horizontal="center"/>
    </xf>
    <xf numFmtId="164" fontId="8" fillId="33" borderId="0" xfId="42" applyNumberFormat="1" applyFont="1" applyFill="1" applyAlignment="1">
      <alignment horizontal="center"/>
    </xf>
    <xf numFmtId="164" fontId="8" fillId="33" borderId="21" xfId="42" applyNumberFormat="1" applyFont="1" applyFill="1" applyBorder="1" applyAlignment="1">
      <alignment horizontal="center"/>
    </xf>
    <xf numFmtId="1" fontId="8" fillId="33" borderId="20" xfId="46" applyNumberFormat="1" applyFont="1" applyFill="1" applyBorder="1" applyAlignment="1">
      <alignment horizontal="center" vertical="center"/>
    </xf>
    <xf numFmtId="164" fontId="8" fillId="33" borderId="0" xfId="47" applyNumberFormat="1" applyFont="1" applyFill="1" applyAlignment="1">
      <alignment horizontal="center" vertical="center"/>
    </xf>
    <xf numFmtId="1" fontId="8" fillId="33" borderId="0" xfId="46" applyNumberFormat="1" applyFont="1" applyFill="1" applyAlignment="1">
      <alignment horizontal="center" vertical="center"/>
    </xf>
    <xf numFmtId="0" fontId="8" fillId="31" borderId="14" xfId="39" applyFont="1" applyFill="1" applyBorder="1" applyAlignment="1">
      <alignment vertical="top"/>
    </xf>
    <xf numFmtId="0" fontId="35" fillId="31" borderId="14" xfId="39" applyFont="1" applyFill="1" applyBorder="1" applyAlignment="1">
      <alignment vertical="top" wrapText="1"/>
    </xf>
    <xf numFmtId="0" fontId="35" fillId="31" borderId="14" xfId="39" applyFont="1" applyFill="1" applyBorder="1" applyAlignment="1">
      <alignment vertical="top"/>
    </xf>
    <xf numFmtId="0" fontId="8" fillId="31" borderId="14" xfId="39" applyFont="1" applyFill="1" applyBorder="1"/>
    <xf numFmtId="0" fontId="8" fillId="31" borderId="14" xfId="39" applyFont="1" applyFill="1" applyBorder="1" applyAlignment="1">
      <alignment vertical="top" wrapText="1"/>
    </xf>
    <xf numFmtId="0" fontId="46" fillId="31" borderId="14" xfId="39" applyFont="1" applyFill="1" applyBorder="1" applyAlignment="1">
      <alignment vertical="top" wrapText="1"/>
    </xf>
    <xf numFmtId="0" fontId="8" fillId="31" borderId="15" xfId="39" applyFont="1" applyFill="1" applyBorder="1" applyAlignment="1">
      <alignment vertical="top"/>
    </xf>
    <xf numFmtId="0" fontId="35" fillId="31" borderId="15" xfId="39" applyFont="1" applyFill="1" applyBorder="1" applyAlignment="1">
      <alignment vertical="top" wrapText="1"/>
    </xf>
    <xf numFmtId="0" fontId="8" fillId="31" borderId="0" xfId="39" applyFont="1" applyFill="1" applyAlignment="1">
      <alignment horizontal="left" vertical="top"/>
    </xf>
    <xf numFmtId="0" fontId="8" fillId="31" borderId="0" xfId="39" applyFont="1" applyFill="1" applyAlignment="1">
      <alignment vertical="top"/>
    </xf>
    <xf numFmtId="0" fontId="35" fillId="31" borderId="0" xfId="39" applyFont="1" applyFill="1" applyAlignment="1">
      <alignment vertical="top" wrapText="1"/>
    </xf>
    <xf numFmtId="0" fontId="8" fillId="31" borderId="13" xfId="39" applyFont="1" applyFill="1" applyBorder="1" applyAlignment="1">
      <alignment vertical="top"/>
    </xf>
    <xf numFmtId="0" fontId="35" fillId="31" borderId="13" xfId="39" applyFont="1" applyFill="1" applyBorder="1" applyAlignment="1">
      <alignment vertical="top" wrapText="1"/>
    </xf>
    <xf numFmtId="166" fontId="36" fillId="25" borderId="0" xfId="0" applyNumberFormat="1" applyFont="1" applyFill="1" applyAlignment="1">
      <alignment horizontal="center" wrapText="1"/>
    </xf>
    <xf numFmtId="166" fontId="36" fillId="25" borderId="20" xfId="0" applyNumberFormat="1" applyFont="1" applyFill="1" applyBorder="1" applyAlignment="1">
      <alignment horizontal="center" wrapText="1"/>
    </xf>
    <xf numFmtId="0" fontId="36" fillId="25" borderId="14" xfId="60" applyFont="1" applyFill="1" applyBorder="1" applyAlignment="1">
      <alignment wrapText="1"/>
    </xf>
    <xf numFmtId="0" fontId="36" fillId="25" borderId="14" xfId="60" applyFont="1" applyFill="1" applyBorder="1" applyAlignment="1">
      <alignment horizontal="left" wrapText="1"/>
    </xf>
    <xf numFmtId="0" fontId="8" fillId="0" borderId="0" xfId="60" applyAlignment="1">
      <alignment vertical="top" wrapText="1"/>
    </xf>
    <xf numFmtId="165" fontId="8" fillId="0" borderId="0" xfId="60" applyNumberFormat="1" applyAlignment="1">
      <alignment horizontal="left"/>
    </xf>
    <xf numFmtId="0" fontId="36" fillId="24" borderId="15" xfId="0" applyFont="1" applyFill="1" applyBorder="1" applyAlignment="1">
      <alignment wrapText="1"/>
    </xf>
    <xf numFmtId="0" fontId="36" fillId="24" borderId="15" xfId="0" applyFont="1" applyFill="1" applyBorder="1"/>
    <xf numFmtId="0" fontId="8" fillId="0" borderId="0" xfId="0" applyFont="1" applyAlignment="1">
      <alignment horizontal="left" vertical="top" wrapText="1"/>
    </xf>
    <xf numFmtId="165" fontId="8" fillId="0" borderId="0" xfId="0" applyNumberFormat="1" applyFont="1" applyAlignment="1">
      <alignment horizontal="left" vertical="top" wrapText="1"/>
    </xf>
    <xf numFmtId="3" fontId="8" fillId="0" borderId="0" xfId="0" applyNumberFormat="1" applyFont="1" applyAlignment="1">
      <alignment horizontal="center" vertical="top" wrapText="1"/>
    </xf>
    <xf numFmtId="0" fontId="8" fillId="0" borderId="18" xfId="0" applyFont="1" applyBorder="1" applyAlignment="1">
      <alignment horizontal="left" vertical="top" wrapText="1"/>
    </xf>
    <xf numFmtId="165" fontId="8" fillId="0" borderId="18" xfId="0" applyNumberFormat="1" applyFont="1" applyBorder="1" applyAlignment="1">
      <alignment horizontal="left" vertical="top" wrapText="1"/>
    </xf>
    <xf numFmtId="3" fontId="8" fillId="0" borderId="18" xfId="0" quotePrefix="1" applyNumberFormat="1" applyFont="1" applyBorder="1" applyAlignment="1">
      <alignment horizontal="center" vertical="top" wrapText="1"/>
    </xf>
    <xf numFmtId="0" fontId="8" fillId="26" borderId="0" xfId="0" applyFont="1" applyFill="1" applyAlignment="1">
      <alignment horizontal="left" vertical="top" wrapText="1"/>
    </xf>
    <xf numFmtId="165" fontId="8" fillId="26" borderId="0" xfId="0" applyNumberFormat="1" applyFont="1" applyFill="1" applyAlignment="1">
      <alignment horizontal="left" vertical="top" wrapText="1"/>
    </xf>
    <xf numFmtId="3" fontId="8" fillId="26" borderId="0" xfId="0" applyNumberFormat="1" applyFont="1" applyFill="1" applyAlignment="1">
      <alignment horizontal="center" vertical="top" wrapText="1"/>
    </xf>
    <xf numFmtId="0" fontId="8" fillId="26" borderId="0" xfId="0" applyFont="1" applyFill="1" applyAlignment="1">
      <alignment horizontal="left" vertical="center" wrapText="1"/>
    </xf>
    <xf numFmtId="165" fontId="8" fillId="26" borderId="0" xfId="0" applyNumberFormat="1" applyFont="1" applyFill="1" applyAlignment="1">
      <alignment horizontal="left" vertical="center"/>
    </xf>
    <xf numFmtId="165" fontId="0" fillId="26" borderId="0" xfId="0" applyNumberFormat="1" applyFill="1" applyAlignment="1">
      <alignment horizontal="left" vertical="center"/>
    </xf>
    <xf numFmtId="3" fontId="8" fillId="26" borderId="0" xfId="0" applyNumberFormat="1" applyFont="1" applyFill="1" applyAlignment="1">
      <alignment horizontal="center" vertical="center" wrapText="1"/>
    </xf>
    <xf numFmtId="0" fontId="8" fillId="0" borderId="0" xfId="0" applyFont="1" applyAlignment="1">
      <alignment horizontal="justify" vertical="top" wrapText="1"/>
    </xf>
    <xf numFmtId="0" fontId="8" fillId="0" borderId="18" xfId="0" applyFont="1" applyBorder="1" applyAlignment="1">
      <alignment horizontal="justify" vertical="top" wrapText="1"/>
    </xf>
    <xf numFmtId="0" fontId="8" fillId="26" borderId="0" xfId="0" applyFont="1" applyFill="1" applyAlignment="1">
      <alignment horizontal="justify" vertical="top" wrapText="1"/>
    </xf>
    <xf numFmtId="0" fontId="5" fillId="0" borderId="0" xfId="65"/>
    <xf numFmtId="0" fontId="45" fillId="31" borderId="0" xfId="65" applyFont="1" applyFill="1"/>
    <xf numFmtId="0" fontId="8" fillId="31" borderId="0" xfId="60" applyFill="1" applyAlignment="1">
      <alignment vertical="top" wrapText="1"/>
    </xf>
    <xf numFmtId="165" fontId="8" fillId="31" borderId="0" xfId="60" applyNumberFormat="1" applyFill="1" applyAlignment="1">
      <alignment horizontal="center" vertical="top" wrapText="1"/>
    </xf>
    <xf numFmtId="165" fontId="8" fillId="31" borderId="0" xfId="60" applyNumberFormat="1" applyFill="1" applyAlignment="1">
      <alignment horizontal="center" wrapText="1"/>
    </xf>
    <xf numFmtId="0" fontId="45" fillId="26" borderId="0" xfId="65" applyFont="1" applyFill="1"/>
    <xf numFmtId="0" fontId="8" fillId="26" borderId="0" xfId="60" applyFill="1" applyAlignment="1">
      <alignment vertical="top" wrapText="1"/>
    </xf>
    <xf numFmtId="165" fontId="8" fillId="26" borderId="0" xfId="60" applyNumberFormat="1" applyFill="1" applyAlignment="1">
      <alignment horizontal="center" vertical="top" wrapText="1"/>
    </xf>
    <xf numFmtId="14" fontId="8" fillId="31" borderId="0" xfId="60" applyNumberFormat="1" applyFill="1" applyAlignment="1">
      <alignment vertical="top" wrapText="1"/>
    </xf>
    <xf numFmtId="14" fontId="8" fillId="26" borderId="0" xfId="60" applyNumberFormat="1" applyFill="1" applyAlignment="1">
      <alignment vertical="top" wrapText="1"/>
    </xf>
    <xf numFmtId="165" fontId="8" fillId="26" borderId="0" xfId="60" applyNumberFormat="1" applyFill="1" applyAlignment="1">
      <alignment horizontal="center" wrapText="1"/>
    </xf>
    <xf numFmtId="0" fontId="45" fillId="31" borderId="12" xfId="61" applyFont="1" applyFill="1" applyBorder="1"/>
    <xf numFmtId="164" fontId="45" fillId="31" borderId="12" xfId="61" applyNumberFormat="1" applyFont="1" applyFill="1" applyBorder="1" applyAlignment="1">
      <alignment horizontal="center"/>
    </xf>
    <xf numFmtId="0" fontId="36" fillId="25" borderId="25" xfId="60" applyFont="1" applyFill="1" applyBorder="1" applyAlignment="1">
      <alignment horizontal="center" wrapText="1"/>
    </xf>
    <xf numFmtId="0" fontId="36" fillId="25" borderId="11" xfId="60" applyFont="1" applyFill="1" applyBorder="1" applyAlignment="1">
      <alignment horizontal="center" wrapText="1"/>
    </xf>
    <xf numFmtId="166" fontId="36" fillId="25" borderId="31" xfId="60" applyNumberFormat="1" applyFont="1" applyFill="1" applyBorder="1" applyAlignment="1">
      <alignment horizontal="center" wrapText="1"/>
    </xf>
    <xf numFmtId="0" fontId="9" fillId="0" borderId="0" xfId="0" applyFont="1" applyAlignment="1">
      <alignment horizontal="left" wrapText="1"/>
    </xf>
    <xf numFmtId="0" fontId="0" fillId="0" borderId="0" xfId="0" applyAlignment="1">
      <alignment horizontal="left" vertical="top"/>
    </xf>
    <xf numFmtId="0" fontId="4" fillId="0" borderId="0" xfId="67"/>
    <xf numFmtId="0" fontId="36" fillId="25" borderId="16" xfId="67" applyFont="1" applyFill="1" applyBorder="1" applyAlignment="1">
      <alignment horizontal="left" wrapText="1"/>
    </xf>
    <xf numFmtId="0" fontId="36" fillId="25" borderId="0" xfId="67" applyFont="1" applyFill="1" applyAlignment="1">
      <alignment wrapText="1"/>
    </xf>
    <xf numFmtId="0" fontId="36" fillId="24" borderId="0" xfId="67" applyFont="1" applyFill="1" applyAlignment="1">
      <alignment wrapText="1"/>
    </xf>
    <xf numFmtId="0" fontId="36" fillId="24" borderId="20" xfId="67" applyFont="1" applyFill="1" applyBorder="1" applyAlignment="1">
      <alignment horizontal="center" wrapText="1"/>
    </xf>
    <xf numFmtId="0" fontId="36" fillId="24" borderId="14" xfId="60" applyFont="1" applyFill="1" applyBorder="1" applyAlignment="1">
      <alignment horizontal="center" wrapText="1"/>
    </xf>
    <xf numFmtId="0" fontId="36" fillId="24" borderId="14" xfId="67" applyFont="1" applyFill="1" applyBorder="1" applyAlignment="1">
      <alignment horizontal="center" wrapText="1"/>
    </xf>
    <xf numFmtId="0" fontId="36" fillId="25" borderId="24" xfId="67" applyFont="1" applyFill="1" applyBorder="1" applyAlignment="1">
      <alignment horizontal="center" wrapText="1"/>
    </xf>
    <xf numFmtId="0" fontId="36" fillId="24" borderId="0" xfId="60" applyFont="1" applyFill="1" applyAlignment="1">
      <alignment horizontal="center" wrapText="1"/>
    </xf>
    <xf numFmtId="0" fontId="45" fillId="0" borderId="0" xfId="67" applyFont="1" applyAlignment="1">
      <alignment horizontal="center"/>
    </xf>
    <xf numFmtId="0" fontId="45" fillId="0" borderId="0" xfId="67" applyFont="1"/>
    <xf numFmtId="1" fontId="45" fillId="0" borderId="0" xfId="67" applyNumberFormat="1" applyFont="1" applyAlignment="1">
      <alignment horizontal="center"/>
    </xf>
    <xf numFmtId="0" fontId="0" fillId="28" borderId="14" xfId="0" applyFill="1" applyBorder="1" applyAlignment="1">
      <alignment horizontal="left"/>
    </xf>
    <xf numFmtId="0" fontId="0" fillId="28" borderId="0" xfId="0" applyFill="1" applyAlignment="1">
      <alignment horizontal="left"/>
    </xf>
    <xf numFmtId="0" fontId="0" fillId="33" borderId="0" xfId="0" applyFill="1" applyAlignment="1">
      <alignment horizontal="left"/>
    </xf>
    <xf numFmtId="0" fontId="36" fillId="24" borderId="16" xfId="0" applyFont="1" applyFill="1" applyBorder="1" applyAlignment="1">
      <alignment horizontal="left" wrapText="1"/>
    </xf>
    <xf numFmtId="0" fontId="36" fillId="25" borderId="0" xfId="0" applyFont="1" applyFill="1" applyAlignment="1">
      <alignment horizontal="left"/>
    </xf>
    <xf numFmtId="0" fontId="36" fillId="25" borderId="16" xfId="42" applyFont="1" applyFill="1" applyBorder="1" applyAlignment="1">
      <alignment horizontal="left"/>
    </xf>
    <xf numFmtId="0" fontId="8" fillId="28" borderId="0" xfId="42" applyFont="1" applyFill="1" applyAlignment="1">
      <alignment horizontal="left"/>
    </xf>
    <xf numFmtId="0" fontId="8" fillId="33" borderId="0" xfId="42" applyFont="1" applyFill="1" applyAlignment="1">
      <alignment horizontal="left"/>
    </xf>
    <xf numFmtId="0" fontId="36" fillId="25" borderId="13" xfId="42" applyFont="1" applyFill="1" applyBorder="1" applyAlignment="1">
      <alignment horizontal="left"/>
    </xf>
    <xf numFmtId="0" fontId="9" fillId="0" borderId="0" xfId="42" applyFont="1" applyAlignment="1">
      <alignment horizontal="left"/>
    </xf>
    <xf numFmtId="0" fontId="10" fillId="0" borderId="0" xfId="42" applyAlignment="1">
      <alignment horizontal="left"/>
    </xf>
    <xf numFmtId="0" fontId="12" fillId="0" borderId="0" xfId="42" applyFont="1" applyAlignment="1">
      <alignment horizontal="left"/>
    </xf>
    <xf numFmtId="0" fontId="36" fillId="24" borderId="12" xfId="60" applyFont="1" applyFill="1" applyBorder="1" applyAlignment="1">
      <alignment horizontal="left"/>
    </xf>
    <xf numFmtId="0" fontId="36" fillId="24" borderId="12" xfId="60" applyFont="1" applyFill="1" applyBorder="1" applyAlignment="1">
      <alignment horizontal="left" wrapText="1"/>
    </xf>
    <xf numFmtId="0" fontId="36" fillId="30" borderId="14" xfId="60" applyFont="1" applyFill="1" applyBorder="1" applyAlignment="1">
      <alignment horizontal="left"/>
    </xf>
    <xf numFmtId="0" fontId="36" fillId="30" borderId="0" xfId="60" applyFont="1" applyFill="1" applyAlignment="1">
      <alignment horizontal="left"/>
    </xf>
    <xf numFmtId="0" fontId="36" fillId="25" borderId="0" xfId="60" applyFont="1" applyFill="1" applyAlignment="1">
      <alignment horizontal="left"/>
    </xf>
    <xf numFmtId="0" fontId="8" fillId="0" borderId="0" xfId="60" applyAlignment="1">
      <alignment horizontal="left"/>
    </xf>
    <xf numFmtId="0" fontId="9" fillId="0" borderId="0" xfId="60" applyFont="1" applyAlignment="1">
      <alignment horizontal="left"/>
    </xf>
    <xf numFmtId="0" fontId="8" fillId="28" borderId="29" xfId="42" applyFont="1" applyFill="1" applyBorder="1"/>
    <xf numFmtId="0" fontId="0" fillId="33" borderId="14" xfId="0" applyFill="1" applyBorder="1" applyAlignment="1">
      <alignment horizontal="left"/>
    </xf>
    <xf numFmtId="0" fontId="36" fillId="24" borderId="29" xfId="60" applyFont="1" applyFill="1" applyBorder="1" applyAlignment="1">
      <alignment horizontal="left"/>
    </xf>
    <xf numFmtId="0" fontId="36" fillId="25" borderId="29" xfId="60" applyFont="1" applyFill="1" applyBorder="1" applyAlignment="1">
      <alignment horizontal="left"/>
    </xf>
    <xf numFmtId="0" fontId="36" fillId="25" borderId="29" xfId="60" applyFont="1" applyFill="1" applyBorder="1"/>
    <xf numFmtId="0" fontId="36" fillId="27" borderId="0" xfId="0" applyFont="1" applyFill="1" applyAlignment="1">
      <alignment vertical="top"/>
    </xf>
    <xf numFmtId="0" fontId="36" fillId="24" borderId="11" xfId="0" applyFont="1" applyFill="1" applyBorder="1" applyAlignment="1">
      <alignment horizontal="left" vertical="top" wrapText="1"/>
    </xf>
    <xf numFmtId="0" fontId="8" fillId="28" borderId="0" xfId="42" applyFont="1" applyFill="1" applyAlignment="1">
      <alignment vertical="top"/>
    </xf>
    <xf numFmtId="0" fontId="9" fillId="0" borderId="0" xfId="0" applyFont="1" applyAlignment="1">
      <alignment vertical="top"/>
    </xf>
    <xf numFmtId="0" fontId="8" fillId="28" borderId="0" xfId="42" applyFont="1" applyFill="1" applyAlignment="1">
      <alignment horizontal="left" vertical="top"/>
    </xf>
    <xf numFmtId="0" fontId="8" fillId="28" borderId="0" xfId="42" applyFont="1" applyFill="1" applyAlignment="1">
      <alignment horizontal="left" vertical="top" wrapText="1"/>
    </xf>
    <xf numFmtId="0" fontId="0" fillId="0" borderId="0" xfId="0" applyAlignment="1">
      <alignment horizontal="left" vertical="top" wrapText="1"/>
    </xf>
    <xf numFmtId="1" fontId="45" fillId="0" borderId="20" xfId="62" applyNumberFormat="1" applyFont="1" applyBorder="1" applyAlignment="1">
      <alignment horizontal="center"/>
    </xf>
    <xf numFmtId="1" fontId="45" fillId="0" borderId="20" xfId="63" applyNumberFormat="1" applyFont="1" applyBorder="1" applyAlignment="1">
      <alignment horizontal="center"/>
    </xf>
    <xf numFmtId="0" fontId="45" fillId="0" borderId="16" xfId="67" applyFont="1" applyBorder="1"/>
    <xf numFmtId="1" fontId="45" fillId="0" borderId="19" xfId="67" applyNumberFormat="1" applyFont="1" applyBorder="1" applyAlignment="1">
      <alignment horizontal="center"/>
    </xf>
    <xf numFmtId="0" fontId="45" fillId="0" borderId="16" xfId="67" applyFont="1" applyBorder="1" applyAlignment="1">
      <alignment horizontal="center"/>
    </xf>
    <xf numFmtId="9" fontId="45" fillId="0" borderId="16" xfId="68" applyFont="1" applyFill="1" applyBorder="1" applyAlignment="1">
      <alignment horizontal="center"/>
    </xf>
    <xf numFmtId="1" fontId="45" fillId="0" borderId="16" xfId="69" applyNumberFormat="1" applyFont="1" applyBorder="1" applyAlignment="1">
      <alignment horizontal="center"/>
    </xf>
    <xf numFmtId="1" fontId="45" fillId="0" borderId="20" xfId="67" applyNumberFormat="1" applyFont="1" applyBorder="1" applyAlignment="1">
      <alignment horizontal="center"/>
    </xf>
    <xf numFmtId="9" fontId="45" fillId="0" borderId="0" xfId="68" applyFont="1" applyFill="1" applyBorder="1" applyAlignment="1">
      <alignment horizontal="center"/>
    </xf>
    <xf numFmtId="1" fontId="45" fillId="0" borderId="0" xfId="69" applyNumberFormat="1" applyFont="1" applyAlignment="1">
      <alignment horizontal="center"/>
    </xf>
    <xf numFmtId="0" fontId="0" fillId="0" borderId="14" xfId="0" applyBorder="1"/>
    <xf numFmtId="0" fontId="45" fillId="0" borderId="14" xfId="67" applyFont="1" applyBorder="1"/>
    <xf numFmtId="1" fontId="45" fillId="0" borderId="24" xfId="67" applyNumberFormat="1" applyFont="1" applyBorder="1" applyAlignment="1">
      <alignment horizontal="center"/>
    </xf>
    <xf numFmtId="0" fontId="45" fillId="0" borderId="14" xfId="67" applyFont="1" applyBorder="1" applyAlignment="1">
      <alignment horizontal="center"/>
    </xf>
    <xf numFmtId="9" fontId="45" fillId="0" borderId="14" xfId="68" applyFont="1" applyFill="1" applyBorder="1" applyAlignment="1">
      <alignment horizontal="center"/>
    </xf>
    <xf numFmtId="1" fontId="45" fillId="0" borderId="14" xfId="69" applyNumberFormat="1" applyFont="1" applyBorder="1" applyAlignment="1">
      <alignment horizontal="center"/>
    </xf>
    <xf numFmtId="0" fontId="45" fillId="0" borderId="0" xfId="62" applyFont="1"/>
    <xf numFmtId="0" fontId="45" fillId="0" borderId="0" xfId="62" applyFont="1" applyAlignment="1">
      <alignment horizontal="center"/>
    </xf>
    <xf numFmtId="1" fontId="45" fillId="0" borderId="0" xfId="63" applyNumberFormat="1" applyFont="1" applyAlignment="1">
      <alignment horizontal="center"/>
    </xf>
    <xf numFmtId="0" fontId="8" fillId="31" borderId="0" xfId="60" applyFill="1"/>
    <xf numFmtId="1" fontId="8" fillId="31" borderId="24" xfId="0" applyNumberFormat="1" applyFont="1" applyFill="1" applyBorder="1" applyAlignment="1">
      <alignment horizontal="right"/>
    </xf>
    <xf numFmtId="1" fontId="8" fillId="31" borderId="14" xfId="60" applyNumberFormat="1" applyFill="1" applyBorder="1" applyAlignment="1">
      <alignment horizontal="left"/>
    </xf>
    <xf numFmtId="1" fontId="8" fillId="31" borderId="0" xfId="60" applyNumberFormat="1" applyFill="1" applyAlignment="1">
      <alignment horizontal="left"/>
    </xf>
    <xf numFmtId="0" fontId="0" fillId="31" borderId="0" xfId="0" applyFill="1"/>
    <xf numFmtId="0" fontId="8" fillId="26" borderId="0" xfId="0" applyFont="1" applyFill="1" applyAlignment="1">
      <alignment horizontal="justify" vertical="center" wrapText="1"/>
    </xf>
    <xf numFmtId="0" fontId="8" fillId="0" borderId="29" xfId="0" applyFont="1" applyBorder="1" applyAlignment="1">
      <alignment horizontal="left" vertical="top" wrapText="1"/>
    </xf>
    <xf numFmtId="0" fontId="8" fillId="0" borderId="29" xfId="0" applyFont="1" applyBorder="1" applyAlignment="1">
      <alignment horizontal="justify" vertical="top" wrapText="1"/>
    </xf>
    <xf numFmtId="3" fontId="8" fillId="0" borderId="29" xfId="0" quotePrefix="1" applyNumberFormat="1" applyFont="1" applyBorder="1" applyAlignment="1">
      <alignment horizontal="center" vertical="top" wrapText="1"/>
    </xf>
    <xf numFmtId="0" fontId="8" fillId="0" borderId="29" xfId="0" applyFont="1" applyBorder="1" applyAlignment="1">
      <alignment horizontal="left"/>
    </xf>
    <xf numFmtId="0" fontId="36" fillId="25" borderId="29" xfId="0" applyFont="1" applyFill="1" applyBorder="1"/>
    <xf numFmtId="0" fontId="36" fillId="24" borderId="29" xfId="0" applyFont="1" applyFill="1" applyBorder="1" applyAlignment="1">
      <alignment horizontal="left"/>
    </xf>
    <xf numFmtId="0" fontId="36" fillId="25" borderId="29" xfId="0" applyFont="1" applyFill="1" applyBorder="1" applyAlignment="1">
      <alignment horizontal="left"/>
    </xf>
    <xf numFmtId="0" fontId="36" fillId="24" borderId="16" xfId="0" applyFont="1" applyFill="1" applyBorder="1" applyAlignment="1">
      <alignment horizontal="left"/>
    </xf>
    <xf numFmtId="0" fontId="9" fillId="0" borderId="0" xfId="0" applyFont="1" applyAlignment="1">
      <alignment wrapText="1"/>
    </xf>
    <xf numFmtId="164" fontId="8" fillId="28" borderId="37" xfId="0" applyNumberFormat="1" applyFont="1" applyFill="1" applyBorder="1" applyAlignment="1">
      <alignment horizontal="right"/>
    </xf>
    <xf numFmtId="164" fontId="8" fillId="28" borderId="35" xfId="0" applyNumberFormat="1" applyFont="1" applyFill="1" applyBorder="1" applyAlignment="1">
      <alignment horizontal="right"/>
    </xf>
    <xf numFmtId="164" fontId="8" fillId="33" borderId="35" xfId="0" applyNumberFormat="1" applyFont="1" applyFill="1" applyBorder="1" applyAlignment="1">
      <alignment horizontal="right"/>
    </xf>
    <xf numFmtId="0" fontId="8" fillId="0" borderId="0" xfId="0" applyFont="1" applyAlignment="1">
      <alignment horizontal="right"/>
    </xf>
    <xf numFmtId="0" fontId="8" fillId="28" borderId="40" xfId="42" applyFont="1" applyFill="1" applyBorder="1" applyAlignment="1">
      <alignment horizontal="left" vertical="top"/>
    </xf>
    <xf numFmtId="0" fontId="8" fillId="28" borderId="40" xfId="42" applyFont="1" applyFill="1" applyBorder="1" applyAlignment="1">
      <alignment horizontal="left" vertical="top" wrapText="1"/>
    </xf>
    <xf numFmtId="1" fontId="36" fillId="25" borderId="40" xfId="0" quotePrefix="1" applyNumberFormat="1" applyFont="1" applyFill="1" applyBorder="1" applyAlignment="1">
      <alignment horizontal="right"/>
    </xf>
    <xf numFmtId="1" fontId="8" fillId="33" borderId="0" xfId="0" applyNumberFormat="1" applyFont="1" applyFill="1" applyAlignment="1">
      <alignment horizontal="left"/>
    </xf>
    <xf numFmtId="1" fontId="8" fillId="28" borderId="12" xfId="0" applyNumberFormat="1" applyFont="1" applyFill="1" applyBorder="1" applyAlignment="1">
      <alignment horizontal="left"/>
    </xf>
    <xf numFmtId="1" fontId="36" fillId="30" borderId="0" xfId="0" quotePrefix="1" applyNumberFormat="1" applyFont="1" applyFill="1" applyAlignment="1">
      <alignment horizontal="right"/>
    </xf>
    <xf numFmtId="1" fontId="36" fillId="30" borderId="0" xfId="0" quotePrefix="1" applyNumberFormat="1" applyFont="1" applyFill="1" applyAlignment="1">
      <alignment horizontal="left"/>
    </xf>
    <xf numFmtId="164" fontId="36" fillId="30" borderId="0" xfId="0" quotePrefix="1" applyNumberFormat="1" applyFont="1" applyFill="1" applyAlignment="1">
      <alignment horizontal="right"/>
    </xf>
    <xf numFmtId="1" fontId="36" fillId="25" borderId="0" xfId="0" quotePrefix="1" applyNumberFormat="1" applyFont="1" applyFill="1" applyAlignment="1">
      <alignment horizontal="right"/>
    </xf>
    <xf numFmtId="1" fontId="36" fillId="25" borderId="0" xfId="0" quotePrefix="1" applyNumberFormat="1" applyFont="1" applyFill="1" applyAlignment="1">
      <alignment horizontal="left"/>
    </xf>
    <xf numFmtId="164" fontId="36" fillId="25" borderId="0" xfId="0" quotePrefix="1" applyNumberFormat="1" applyFont="1" applyFill="1" applyAlignment="1">
      <alignment horizontal="right"/>
    </xf>
    <xf numFmtId="1" fontId="8" fillId="28" borderId="37" xfId="0" applyNumberFormat="1" applyFont="1" applyFill="1" applyBorder="1" applyAlignment="1">
      <alignment horizontal="right"/>
    </xf>
    <xf numFmtId="1" fontId="8" fillId="28" borderId="38" xfId="0" applyNumberFormat="1" applyFont="1" applyFill="1" applyBorder="1" applyAlignment="1">
      <alignment horizontal="left"/>
    </xf>
    <xf numFmtId="1" fontId="8" fillId="28" borderId="35" xfId="0" applyNumberFormat="1" applyFont="1" applyFill="1" applyBorder="1" applyAlignment="1">
      <alignment horizontal="right"/>
    </xf>
    <xf numFmtId="1" fontId="8" fillId="28" borderId="36" xfId="0" applyNumberFormat="1" applyFont="1" applyFill="1" applyBorder="1" applyAlignment="1">
      <alignment horizontal="left"/>
    </xf>
    <xf numFmtId="1" fontId="8" fillId="33" borderId="35" xfId="0" applyNumberFormat="1" applyFont="1" applyFill="1" applyBorder="1" applyAlignment="1">
      <alignment horizontal="right"/>
    </xf>
    <xf numFmtId="1" fontId="8" fillId="33" borderId="36" xfId="0" applyNumberFormat="1" applyFont="1" applyFill="1" applyBorder="1" applyAlignment="1">
      <alignment horizontal="left"/>
    </xf>
    <xf numFmtId="1" fontId="8" fillId="28" borderId="43" xfId="0" applyNumberFormat="1" applyFont="1" applyFill="1" applyBorder="1" applyAlignment="1">
      <alignment horizontal="right"/>
    </xf>
    <xf numFmtId="1" fontId="8" fillId="28" borderId="39" xfId="0" applyNumberFormat="1" applyFont="1" applyFill="1" applyBorder="1" applyAlignment="1">
      <alignment horizontal="left"/>
    </xf>
    <xf numFmtId="1" fontId="36" fillId="30" borderId="37" xfId="0" quotePrefix="1" applyNumberFormat="1" applyFont="1" applyFill="1" applyBorder="1" applyAlignment="1">
      <alignment horizontal="right"/>
    </xf>
    <xf numFmtId="1" fontId="36" fillId="30" borderId="38" xfId="0" quotePrefix="1" applyNumberFormat="1" applyFont="1" applyFill="1" applyBorder="1" applyAlignment="1">
      <alignment horizontal="left"/>
    </xf>
    <xf numFmtId="1" fontId="36" fillId="30" borderId="35" xfId="0" quotePrefix="1" applyNumberFormat="1" applyFont="1" applyFill="1" applyBorder="1" applyAlignment="1">
      <alignment horizontal="right"/>
    </xf>
    <xf numFmtId="1" fontId="36" fillId="30" borderId="36" xfId="0" quotePrefix="1" applyNumberFormat="1" applyFont="1" applyFill="1" applyBorder="1" applyAlignment="1">
      <alignment horizontal="left"/>
    </xf>
    <xf numFmtId="1" fontId="36" fillId="25" borderId="35" xfId="0" quotePrefix="1" applyNumberFormat="1" applyFont="1" applyFill="1" applyBorder="1" applyAlignment="1">
      <alignment horizontal="right"/>
    </xf>
    <xf numFmtId="1" fontId="36" fillId="25" borderId="36" xfId="0" quotePrefix="1" applyNumberFormat="1" applyFont="1" applyFill="1" applyBorder="1" applyAlignment="1">
      <alignment horizontal="left"/>
    </xf>
    <xf numFmtId="1" fontId="36" fillId="25" borderId="44" xfId="0" quotePrefix="1" applyNumberFormat="1" applyFont="1" applyFill="1" applyBorder="1" applyAlignment="1">
      <alignment horizontal="right"/>
    </xf>
    <xf numFmtId="1" fontId="36" fillId="25" borderId="45" xfId="0" quotePrefix="1" applyNumberFormat="1" applyFont="1" applyFill="1" applyBorder="1" applyAlignment="1">
      <alignment horizontal="left"/>
    </xf>
    <xf numFmtId="1" fontId="36" fillId="25" borderId="46" xfId="0" quotePrefix="1" applyNumberFormat="1" applyFont="1" applyFill="1" applyBorder="1" applyAlignment="1">
      <alignment horizontal="left"/>
    </xf>
    <xf numFmtId="1" fontId="36" fillId="25" borderId="46" xfId="0" quotePrefix="1" applyNumberFormat="1" applyFont="1" applyFill="1" applyBorder="1" applyAlignment="1">
      <alignment horizontal="right"/>
    </xf>
    <xf numFmtId="164" fontId="36" fillId="30" borderId="48" xfId="0" quotePrefix="1" applyNumberFormat="1" applyFont="1" applyFill="1" applyBorder="1" applyAlignment="1">
      <alignment horizontal="center"/>
    </xf>
    <xf numFmtId="164" fontId="36" fillId="30" borderId="49" xfId="0" quotePrefix="1" applyNumberFormat="1" applyFont="1" applyFill="1" applyBorder="1" applyAlignment="1">
      <alignment horizontal="center"/>
    </xf>
    <xf numFmtId="164" fontId="36" fillId="25" borderId="49" xfId="0" quotePrefix="1" applyNumberFormat="1" applyFont="1" applyFill="1" applyBorder="1" applyAlignment="1">
      <alignment horizontal="center"/>
    </xf>
    <xf numFmtId="1" fontId="36" fillId="25" borderId="50" xfId="0" quotePrefix="1" applyNumberFormat="1" applyFont="1" applyFill="1" applyBorder="1" applyAlignment="1">
      <alignment horizontal="center"/>
    </xf>
    <xf numFmtId="164" fontId="8" fillId="28" borderId="43" xfId="0" applyNumberFormat="1" applyFont="1" applyFill="1" applyBorder="1" applyAlignment="1">
      <alignment horizontal="right"/>
    </xf>
    <xf numFmtId="164" fontId="36" fillId="30" borderId="37" xfId="0" quotePrefix="1" applyNumberFormat="1" applyFont="1" applyFill="1" applyBorder="1" applyAlignment="1">
      <alignment horizontal="right"/>
    </xf>
    <xf numFmtId="164" fontId="36" fillId="30" borderId="35" xfId="0" quotePrefix="1" applyNumberFormat="1" applyFont="1" applyFill="1" applyBorder="1" applyAlignment="1">
      <alignment horizontal="right"/>
    </xf>
    <xf numFmtId="164" fontId="36" fillId="25" borderId="35" xfId="0" quotePrefix="1" applyNumberFormat="1" applyFont="1" applyFill="1" applyBorder="1" applyAlignment="1">
      <alignment horizontal="right"/>
    </xf>
    <xf numFmtId="164" fontId="36" fillId="25" borderId="47" xfId="0" applyNumberFormat="1" applyFont="1" applyFill="1" applyBorder="1" applyAlignment="1">
      <alignment horizontal="center" wrapText="1"/>
    </xf>
    <xf numFmtId="0" fontId="36" fillId="24" borderId="46" xfId="0" applyFont="1" applyFill="1" applyBorder="1" applyAlignment="1">
      <alignment horizontal="left"/>
    </xf>
    <xf numFmtId="0" fontId="36" fillId="25" borderId="46" xfId="0" applyFont="1" applyFill="1" applyBorder="1" applyAlignment="1">
      <alignment horizontal="left"/>
    </xf>
    <xf numFmtId="0" fontId="36" fillId="25" borderId="46" xfId="0" applyFont="1" applyFill="1" applyBorder="1"/>
    <xf numFmtId="164" fontId="36" fillId="25" borderId="50" xfId="0" quotePrefix="1" applyNumberFormat="1" applyFont="1" applyFill="1" applyBorder="1" applyAlignment="1">
      <alignment horizontal="center"/>
    </xf>
    <xf numFmtId="164" fontId="36" fillId="25" borderId="44" xfId="0" quotePrefix="1" applyNumberFormat="1" applyFont="1" applyFill="1" applyBorder="1" applyAlignment="1">
      <alignment horizontal="right"/>
    </xf>
    <xf numFmtId="164" fontId="36" fillId="25" borderId="46" xfId="0" quotePrefix="1" applyNumberFormat="1" applyFont="1" applyFill="1" applyBorder="1" applyAlignment="1">
      <alignment horizontal="right"/>
    </xf>
    <xf numFmtId="164" fontId="36" fillId="25" borderId="51" xfId="0" quotePrefix="1" applyNumberFormat="1" applyFont="1" applyFill="1" applyBorder="1" applyAlignment="1">
      <alignment horizontal="center"/>
    </xf>
    <xf numFmtId="164" fontId="36" fillId="25" borderId="34" xfId="0" quotePrefix="1" applyNumberFormat="1" applyFont="1" applyFill="1" applyBorder="1" applyAlignment="1">
      <alignment horizontal="right"/>
    </xf>
    <xf numFmtId="0" fontId="0" fillId="0" borderId="35" xfId="0" applyBorder="1"/>
    <xf numFmtId="1" fontId="36" fillId="25" borderId="34" xfId="0" quotePrefix="1" applyNumberFormat="1" applyFont="1" applyFill="1" applyBorder="1" applyAlignment="1">
      <alignment horizontal="right"/>
    </xf>
    <xf numFmtId="1" fontId="8" fillId="28" borderId="14" xfId="0" applyNumberFormat="1" applyFont="1" applyFill="1" applyBorder="1" applyAlignment="1">
      <alignment horizontal="right"/>
    </xf>
    <xf numFmtId="164" fontId="8" fillId="28" borderId="0" xfId="0" applyNumberFormat="1" applyFont="1" applyFill="1" applyAlignment="1">
      <alignment horizontal="right"/>
    </xf>
    <xf numFmtId="164" fontId="8" fillId="33" borderId="0" xfId="0" applyNumberFormat="1" applyFont="1" applyFill="1" applyAlignment="1">
      <alignment horizontal="right"/>
    </xf>
    <xf numFmtId="164" fontId="8" fillId="28" borderId="12" xfId="0" applyNumberFormat="1" applyFont="1" applyFill="1" applyBorder="1" applyAlignment="1">
      <alignment horizontal="right"/>
    </xf>
    <xf numFmtId="1" fontId="8" fillId="33" borderId="37" xfId="0" applyNumberFormat="1" applyFont="1" applyFill="1" applyBorder="1" applyAlignment="1">
      <alignment horizontal="right"/>
    </xf>
    <xf numFmtId="1" fontId="8" fillId="33" borderId="43" xfId="0" applyNumberFormat="1" applyFont="1" applyFill="1" applyBorder="1" applyAlignment="1">
      <alignment horizontal="right"/>
    </xf>
    <xf numFmtId="1" fontId="8" fillId="33" borderId="38" xfId="0" applyNumberFormat="1" applyFont="1" applyFill="1" applyBorder="1" applyAlignment="1">
      <alignment horizontal="left"/>
    </xf>
    <xf numFmtId="1" fontId="8" fillId="33" borderId="39" xfId="0" applyNumberFormat="1" applyFont="1" applyFill="1" applyBorder="1" applyAlignment="1">
      <alignment horizontal="left"/>
    </xf>
    <xf numFmtId="164" fontId="8" fillId="33" borderId="37" xfId="0" applyNumberFormat="1" applyFont="1" applyFill="1" applyBorder="1" applyAlignment="1">
      <alignment horizontal="right"/>
    </xf>
    <xf numFmtId="164" fontId="8" fillId="33" borderId="43" xfId="0" applyNumberFormat="1" applyFont="1" applyFill="1" applyBorder="1" applyAlignment="1">
      <alignment horizontal="right"/>
    </xf>
    <xf numFmtId="1" fontId="8" fillId="33" borderId="14" xfId="0" applyNumberFormat="1" applyFont="1" applyFill="1" applyBorder="1" applyAlignment="1">
      <alignment horizontal="left"/>
    </xf>
    <xf numFmtId="1" fontId="8" fillId="33" borderId="12" xfId="0" applyNumberFormat="1" applyFont="1" applyFill="1" applyBorder="1" applyAlignment="1">
      <alignment horizontal="left"/>
    </xf>
    <xf numFmtId="1" fontId="8" fillId="33" borderId="12" xfId="0" applyNumberFormat="1" applyFont="1" applyFill="1" applyBorder="1" applyAlignment="1">
      <alignment horizontal="right"/>
    </xf>
    <xf numFmtId="164" fontId="8" fillId="33" borderId="14" xfId="0" applyNumberFormat="1" applyFont="1" applyFill="1" applyBorder="1" applyAlignment="1">
      <alignment horizontal="right"/>
    </xf>
    <xf numFmtId="1" fontId="8" fillId="0" borderId="0" xfId="0" applyNumberFormat="1" applyFont="1" applyAlignment="1">
      <alignment horizontal="left"/>
    </xf>
    <xf numFmtId="0" fontId="36" fillId="30" borderId="35" xfId="60" applyFont="1" applyFill="1" applyBorder="1" applyAlignment="1">
      <alignment horizontal="left"/>
    </xf>
    <xf numFmtId="0" fontId="36" fillId="25" borderId="35" xfId="60" applyFont="1" applyFill="1" applyBorder="1" applyAlignment="1">
      <alignment horizontal="left"/>
    </xf>
    <xf numFmtId="0" fontId="36" fillId="25" borderId="44" xfId="60" applyFont="1" applyFill="1" applyBorder="1" applyAlignment="1">
      <alignment horizontal="left"/>
    </xf>
    <xf numFmtId="0" fontId="36" fillId="24" borderId="41" xfId="67" applyFont="1" applyFill="1" applyBorder="1" applyAlignment="1">
      <alignment horizontal="center" wrapText="1"/>
    </xf>
    <xf numFmtId="0" fontId="36" fillId="24" borderId="43" xfId="60" applyFont="1" applyFill="1" applyBorder="1" applyAlignment="1">
      <alignment horizontal="center"/>
    </xf>
    <xf numFmtId="0" fontId="36" fillId="24" borderId="43" xfId="60" applyFont="1" applyFill="1" applyBorder="1" applyAlignment="1">
      <alignment horizontal="center" wrapText="1"/>
    </xf>
    <xf numFmtId="9" fontId="0" fillId="28" borderId="35" xfId="74" applyFont="1" applyFill="1" applyBorder="1" applyAlignment="1">
      <alignment horizontal="center"/>
    </xf>
    <xf numFmtId="9" fontId="0" fillId="33" borderId="35" xfId="74" applyFont="1" applyFill="1" applyBorder="1" applyAlignment="1">
      <alignment horizontal="center"/>
    </xf>
    <xf numFmtId="0" fontId="36" fillId="30" borderId="48" xfId="60" applyFont="1" applyFill="1" applyBorder="1" applyAlignment="1">
      <alignment horizontal="left"/>
    </xf>
    <xf numFmtId="0" fontId="36" fillId="30" borderId="49" xfId="60" applyFont="1" applyFill="1" applyBorder="1" applyAlignment="1">
      <alignment horizontal="left"/>
    </xf>
    <xf numFmtId="0" fontId="36" fillId="25" borderId="49" xfId="60" applyFont="1" applyFill="1" applyBorder="1" applyAlignment="1">
      <alignment horizontal="left"/>
    </xf>
    <xf numFmtId="0" fontId="36" fillId="25" borderId="51" xfId="60" applyFont="1" applyFill="1" applyBorder="1" applyAlignment="1">
      <alignment horizontal="left"/>
    </xf>
    <xf numFmtId="9" fontId="0" fillId="33" borderId="48" xfId="74" applyFont="1" applyFill="1" applyBorder="1" applyAlignment="1">
      <alignment horizontal="center"/>
    </xf>
    <xf numFmtId="9" fontId="0" fillId="33" borderId="49" xfId="74" applyFont="1" applyFill="1" applyBorder="1" applyAlignment="1">
      <alignment horizontal="center"/>
    </xf>
    <xf numFmtId="9" fontId="0" fillId="28" borderId="49" xfId="74" applyFont="1" applyFill="1" applyBorder="1" applyAlignment="1">
      <alignment horizontal="center"/>
    </xf>
    <xf numFmtId="0" fontId="36" fillId="25" borderId="53" xfId="60" applyFont="1" applyFill="1" applyBorder="1" applyAlignment="1">
      <alignment horizontal="left"/>
    </xf>
    <xf numFmtId="0" fontId="36" fillId="24" borderId="52" xfId="60" applyFont="1" applyFill="1" applyBorder="1" applyAlignment="1">
      <alignment horizontal="center"/>
    </xf>
    <xf numFmtId="0" fontId="36" fillId="24" borderId="52" xfId="60" applyFont="1" applyFill="1" applyBorder="1" applyAlignment="1">
      <alignment horizontal="center" wrapText="1"/>
    </xf>
    <xf numFmtId="9" fontId="0" fillId="28" borderId="48" xfId="74" applyFont="1" applyFill="1" applyBorder="1" applyAlignment="1">
      <alignment horizontal="center"/>
    </xf>
    <xf numFmtId="1" fontId="36" fillId="25" borderId="54" xfId="60" quotePrefix="1" applyNumberFormat="1" applyFont="1" applyFill="1" applyBorder="1" applyAlignment="1">
      <alignment horizontal="right"/>
    </xf>
    <xf numFmtId="0" fontId="36" fillId="24" borderId="43" xfId="60" applyFont="1" applyFill="1" applyBorder="1" applyAlignment="1">
      <alignment wrapText="1"/>
    </xf>
    <xf numFmtId="0" fontId="36" fillId="25" borderId="43" xfId="60" applyFont="1" applyFill="1" applyBorder="1" applyAlignment="1">
      <alignment horizontal="right" wrapText="1"/>
    </xf>
    <xf numFmtId="1" fontId="8" fillId="31" borderId="38" xfId="60" applyNumberFormat="1" applyFill="1" applyBorder="1" applyAlignment="1">
      <alignment horizontal="left"/>
    </xf>
    <xf numFmtId="1" fontId="8" fillId="31" borderId="36" xfId="60" applyNumberFormat="1" applyFill="1" applyBorder="1" applyAlignment="1">
      <alignment horizontal="left"/>
    </xf>
    <xf numFmtId="1" fontId="36" fillId="30" borderId="37" xfId="60" quotePrefix="1" applyNumberFormat="1" applyFont="1" applyFill="1" applyBorder="1" applyAlignment="1">
      <alignment horizontal="right"/>
    </xf>
    <xf numFmtId="1" fontId="36" fillId="30" borderId="38" xfId="60" quotePrefix="1" applyNumberFormat="1" applyFont="1" applyFill="1" applyBorder="1" applyAlignment="1">
      <alignment horizontal="right"/>
    </xf>
    <xf numFmtId="1" fontId="36" fillId="30" borderId="35" xfId="60" quotePrefix="1" applyNumberFormat="1" applyFont="1" applyFill="1" applyBorder="1" applyAlignment="1">
      <alignment horizontal="right"/>
    </xf>
    <xf numFmtId="1" fontId="36" fillId="30" borderId="36" xfId="60" quotePrefix="1" applyNumberFormat="1" applyFont="1" applyFill="1" applyBorder="1" applyAlignment="1">
      <alignment horizontal="right"/>
    </xf>
    <xf numFmtId="1" fontId="36" fillId="25" borderId="35" xfId="60" quotePrefix="1" applyNumberFormat="1" applyFont="1" applyFill="1" applyBorder="1" applyAlignment="1">
      <alignment horizontal="right"/>
    </xf>
    <xf numFmtId="1" fontId="36" fillId="25" borderId="36" xfId="60" quotePrefix="1" applyNumberFormat="1" applyFont="1" applyFill="1" applyBorder="1" applyAlignment="1">
      <alignment horizontal="right"/>
    </xf>
    <xf numFmtId="1" fontId="36" fillId="25" borderId="55" xfId="60" quotePrefix="1" applyNumberFormat="1" applyFont="1" applyFill="1" applyBorder="1" applyAlignment="1">
      <alignment horizontal="right"/>
    </xf>
    <xf numFmtId="1" fontId="36" fillId="25" borderId="56" xfId="60" quotePrefix="1" applyNumberFormat="1" applyFont="1" applyFill="1" applyBorder="1" applyAlignment="1">
      <alignment horizontal="right"/>
    </xf>
    <xf numFmtId="0" fontId="36" fillId="24" borderId="39" xfId="60" applyFont="1" applyFill="1" applyBorder="1" applyAlignment="1">
      <alignment horizontal="center" wrapText="1"/>
    </xf>
    <xf numFmtId="0" fontId="36" fillId="25" borderId="43" xfId="60" applyFont="1" applyFill="1" applyBorder="1" applyAlignment="1">
      <alignment horizontal="center" wrapText="1"/>
    </xf>
    <xf numFmtId="0" fontId="36" fillId="25" borderId="39" xfId="60" applyFont="1" applyFill="1" applyBorder="1" applyAlignment="1">
      <alignment horizontal="center" wrapText="1"/>
    </xf>
    <xf numFmtId="1" fontId="36" fillId="30" borderId="38" xfId="60" quotePrefix="1" applyNumberFormat="1" applyFont="1" applyFill="1" applyBorder="1" applyAlignment="1">
      <alignment horizontal="left"/>
    </xf>
    <xf numFmtId="1" fontId="36" fillId="30" borderId="36" xfId="60" quotePrefix="1" applyNumberFormat="1" applyFont="1" applyFill="1" applyBorder="1" applyAlignment="1">
      <alignment horizontal="left"/>
    </xf>
    <xf numFmtId="1" fontId="36" fillId="25" borderId="36" xfId="60" quotePrefix="1" applyNumberFormat="1" applyFont="1" applyFill="1" applyBorder="1" applyAlignment="1">
      <alignment horizontal="left"/>
    </xf>
    <xf numFmtId="0" fontId="0" fillId="31" borderId="14" xfId="0" applyFill="1" applyBorder="1"/>
    <xf numFmtId="0" fontId="36" fillId="25" borderId="54" xfId="60" applyFont="1" applyFill="1" applyBorder="1"/>
    <xf numFmtId="1" fontId="36" fillId="25" borderId="54" xfId="60" quotePrefix="1" applyNumberFormat="1" applyFont="1" applyFill="1" applyBorder="1" applyAlignment="1">
      <alignment horizontal="left"/>
    </xf>
    <xf numFmtId="1" fontId="36" fillId="25" borderId="56" xfId="60" quotePrefix="1" applyNumberFormat="1" applyFont="1" applyFill="1" applyBorder="1" applyAlignment="1">
      <alignment horizontal="left"/>
    </xf>
    <xf numFmtId="0" fontId="36" fillId="24" borderId="35" xfId="60" applyFont="1" applyFill="1" applyBorder="1" applyAlignment="1">
      <alignment horizontal="center" wrapText="1"/>
    </xf>
    <xf numFmtId="0" fontId="36" fillId="25" borderId="35" xfId="60" applyFont="1" applyFill="1" applyBorder="1" applyAlignment="1">
      <alignment horizontal="center" wrapText="1"/>
    </xf>
    <xf numFmtId="0" fontId="36" fillId="25" borderId="0" xfId="60" applyFont="1" applyFill="1" applyAlignment="1">
      <alignment horizontal="center" wrapText="1"/>
    </xf>
    <xf numFmtId="0" fontId="49" fillId="0" borderId="0" xfId="73"/>
    <xf numFmtId="0" fontId="49" fillId="28" borderId="0" xfId="73" applyFill="1"/>
    <xf numFmtId="0" fontId="49" fillId="0" borderId="29" xfId="73" applyBorder="1"/>
    <xf numFmtId="0" fontId="49" fillId="28" borderId="29" xfId="73" applyFill="1" applyBorder="1"/>
    <xf numFmtId="1" fontId="2" fillId="0" borderId="0" xfId="75" applyNumberFormat="1" applyAlignment="1">
      <alignment horizontal="center" vertical="center"/>
    </xf>
    <xf numFmtId="1" fontId="2" fillId="0" borderId="0" xfId="75" applyNumberFormat="1" applyAlignment="1">
      <alignment horizontal="center"/>
    </xf>
    <xf numFmtId="164" fontId="2" fillId="0" borderId="0" xfId="75" applyNumberFormat="1" applyAlignment="1">
      <alignment horizontal="center"/>
    </xf>
    <xf numFmtId="2" fontId="2" fillId="0" borderId="0" xfId="75" applyNumberFormat="1" applyAlignment="1">
      <alignment horizontal="center"/>
    </xf>
    <xf numFmtId="1" fontId="2" fillId="0" borderId="12" xfId="75" applyNumberFormat="1" applyBorder="1" applyAlignment="1">
      <alignment horizontal="center" vertical="center"/>
    </xf>
    <xf numFmtId="0" fontId="2" fillId="0" borderId="0" xfId="75"/>
    <xf numFmtId="0" fontId="2" fillId="0" borderId="12" xfId="75" applyBorder="1"/>
    <xf numFmtId="164" fontId="2" fillId="0" borderId="12" xfId="75" applyNumberFormat="1" applyBorder="1" applyAlignment="1">
      <alignment horizontal="center"/>
    </xf>
    <xf numFmtId="2" fontId="2" fillId="0" borderId="12" xfId="75" applyNumberFormat="1" applyBorder="1" applyAlignment="1">
      <alignment horizontal="center"/>
    </xf>
    <xf numFmtId="1" fontId="2" fillId="0" borderId="12" xfId="75" applyNumberFormat="1" applyBorder="1" applyAlignment="1">
      <alignment horizontal="center"/>
    </xf>
    <xf numFmtId="165" fontId="45" fillId="31" borderId="0" xfId="65" applyNumberFormat="1" applyFont="1" applyFill="1" applyAlignment="1">
      <alignment horizontal="center"/>
    </xf>
    <xf numFmtId="165" fontId="45" fillId="26" borderId="0" xfId="65" applyNumberFormat="1" applyFont="1" applyFill="1" applyAlignment="1">
      <alignment horizontal="center"/>
    </xf>
    <xf numFmtId="0" fontId="1" fillId="0" borderId="12" xfId="75" applyFont="1" applyBorder="1"/>
    <xf numFmtId="0" fontId="1" fillId="0" borderId="0" xfId="76"/>
    <xf numFmtId="0" fontId="36" fillId="25" borderId="32" xfId="76" applyFont="1" applyFill="1" applyBorder="1" applyAlignment="1">
      <alignment horizontal="center"/>
    </xf>
    <xf numFmtId="0" fontId="36" fillId="25" borderId="16" xfId="76" applyFont="1" applyFill="1" applyBorder="1" applyAlignment="1">
      <alignment horizontal="center"/>
    </xf>
    <xf numFmtId="0" fontId="36" fillId="25" borderId="33" xfId="76" applyFont="1" applyFill="1" applyBorder="1" applyAlignment="1">
      <alignment horizontal="center"/>
    </xf>
    <xf numFmtId="0" fontId="36" fillId="25" borderId="35" xfId="76" applyFont="1" applyFill="1" applyBorder="1" applyAlignment="1">
      <alignment horizontal="center"/>
    </xf>
    <xf numFmtId="0" fontId="36" fillId="25" borderId="0" xfId="76" applyFont="1" applyFill="1" applyAlignment="1">
      <alignment horizontal="center"/>
    </xf>
    <xf numFmtId="0" fontId="36" fillId="25" borderId="36" xfId="76" applyFont="1" applyFill="1" applyBorder="1" applyAlignment="1">
      <alignment horizontal="center" vertical="center"/>
    </xf>
    <xf numFmtId="0" fontId="51" fillId="25" borderId="16" xfId="76" applyFont="1" applyFill="1" applyBorder="1" applyAlignment="1">
      <alignment horizontal="center" vertical="center"/>
    </xf>
    <xf numFmtId="0" fontId="36" fillId="25" borderId="35" xfId="76" applyFont="1" applyFill="1" applyBorder="1" applyAlignment="1">
      <alignment horizontal="left" vertical="center"/>
    </xf>
    <xf numFmtId="0" fontId="36" fillId="25" borderId="0" xfId="76" applyFont="1" applyFill="1" applyAlignment="1">
      <alignment horizontal="left" vertical="center"/>
    </xf>
    <xf numFmtId="164" fontId="36" fillId="25" borderId="36" xfId="76" applyNumberFormat="1" applyFont="1" applyFill="1" applyBorder="1" applyAlignment="1">
      <alignment horizontal="center" vertical="center"/>
    </xf>
    <xf numFmtId="164" fontId="51" fillId="25" borderId="35" xfId="76" applyNumberFormat="1" applyFont="1" applyFill="1" applyBorder="1" applyAlignment="1">
      <alignment horizontal="center" vertical="center"/>
    </xf>
    <xf numFmtId="0" fontId="51" fillId="25" borderId="0" xfId="76" applyFont="1" applyFill="1" applyAlignment="1">
      <alignment horizontal="center" vertical="center"/>
    </xf>
    <xf numFmtId="0" fontId="51" fillId="0" borderId="0" xfId="76" applyFont="1" applyAlignment="1">
      <alignment horizontal="center" vertical="center"/>
    </xf>
    <xf numFmtId="0" fontId="51" fillId="0" borderId="0" xfId="76" applyFont="1" applyAlignment="1">
      <alignment horizontal="left" vertical="center"/>
    </xf>
    <xf numFmtId="0" fontId="8" fillId="31" borderId="35" xfId="77" applyFont="1" applyFill="1" applyBorder="1" applyAlignment="1">
      <alignment vertical="center"/>
    </xf>
    <xf numFmtId="0" fontId="8" fillId="31" borderId="0" xfId="78" applyFont="1" applyFill="1" applyAlignment="1">
      <alignment vertical="center"/>
    </xf>
    <xf numFmtId="1" fontId="8" fillId="31" borderId="36" xfId="77" applyNumberFormat="1" applyFont="1" applyFill="1" applyBorder="1" applyAlignment="1">
      <alignment horizontal="center" vertical="center"/>
    </xf>
    <xf numFmtId="1" fontId="8" fillId="31" borderId="35" xfId="78" applyNumberFormat="1" applyFont="1" applyFill="1" applyBorder="1" applyAlignment="1">
      <alignment horizontal="center"/>
    </xf>
    <xf numFmtId="1" fontId="8" fillId="31" borderId="0" xfId="78" applyNumberFormat="1" applyFont="1" applyFill="1" applyAlignment="1">
      <alignment horizontal="center"/>
    </xf>
    <xf numFmtId="164" fontId="8" fillId="31" borderId="0" xfId="78" applyNumberFormat="1" applyFont="1" applyFill="1" applyAlignment="1">
      <alignment horizontal="center"/>
    </xf>
    <xf numFmtId="164" fontId="8" fillId="31" borderId="49" xfId="78" applyNumberFormat="1" applyFont="1" applyFill="1" applyBorder="1" applyAlignment="1">
      <alignment horizontal="center"/>
    </xf>
    <xf numFmtId="0" fontId="52" fillId="0" borderId="0" xfId="76" applyFont="1"/>
    <xf numFmtId="1" fontId="8" fillId="31" borderId="36" xfId="77" quotePrefix="1" applyNumberFormat="1" applyFont="1" applyFill="1" applyBorder="1" applyAlignment="1">
      <alignment horizontal="center" vertical="center"/>
    </xf>
    <xf numFmtId="1" fontId="8" fillId="31" borderId="35" xfId="78" quotePrefix="1" applyNumberFormat="1" applyFont="1" applyFill="1" applyBorder="1" applyAlignment="1">
      <alignment horizontal="center"/>
    </xf>
    <xf numFmtId="164" fontId="8" fillId="31" borderId="36" xfId="78" applyNumberFormat="1" applyFont="1" applyFill="1" applyBorder="1" applyAlignment="1">
      <alignment horizontal="center"/>
    </xf>
    <xf numFmtId="0" fontId="36" fillId="25" borderId="44" xfId="76" applyFont="1" applyFill="1" applyBorder="1" applyAlignment="1">
      <alignment vertical="center"/>
    </xf>
    <xf numFmtId="0" fontId="36" fillId="25" borderId="54" xfId="76" applyFont="1" applyFill="1" applyBorder="1" applyAlignment="1">
      <alignment vertical="center"/>
    </xf>
    <xf numFmtId="1" fontId="36" fillId="25" borderId="45" xfId="76" applyNumberFormat="1" applyFont="1" applyFill="1" applyBorder="1" applyAlignment="1">
      <alignment horizontal="center" vertical="center"/>
    </xf>
    <xf numFmtId="1" fontId="36" fillId="25" borderId="44" xfId="76" applyNumberFormat="1" applyFont="1" applyFill="1" applyBorder="1" applyAlignment="1">
      <alignment horizontal="center" vertical="center"/>
    </xf>
    <xf numFmtId="1" fontId="36" fillId="25" borderId="54" xfId="76" applyNumberFormat="1" applyFont="1" applyFill="1" applyBorder="1" applyAlignment="1">
      <alignment horizontal="center" vertical="center"/>
    </xf>
    <xf numFmtId="164" fontId="36" fillId="25" borderId="45" xfId="76" applyNumberFormat="1" applyFont="1" applyFill="1" applyBorder="1" applyAlignment="1">
      <alignment horizontal="center" vertical="center"/>
    </xf>
    <xf numFmtId="164" fontId="36" fillId="25" borderId="53" xfId="76" applyNumberFormat="1" applyFont="1" applyFill="1" applyBorder="1" applyAlignment="1">
      <alignment horizontal="center" vertical="center"/>
    </xf>
    <xf numFmtId="0" fontId="53" fillId="0" borderId="0" xfId="76" applyFont="1"/>
    <xf numFmtId="0" fontId="53" fillId="0" borderId="0" xfId="79" applyFont="1" applyAlignment="1">
      <alignment horizontal="left"/>
    </xf>
    <xf numFmtId="0" fontId="53" fillId="0" borderId="0" xfId="79" applyFont="1"/>
    <xf numFmtId="0" fontId="13" fillId="0" borderId="0" xfId="76" applyFont="1"/>
    <xf numFmtId="0" fontId="13" fillId="0" borderId="0" xfId="45" applyFont="1" applyAlignment="1">
      <alignment vertical="center"/>
    </xf>
    <xf numFmtId="0" fontId="13" fillId="0" borderId="0" xfId="79" applyFont="1" applyAlignment="1">
      <alignment horizontal="center"/>
    </xf>
    <xf numFmtId="0" fontId="8" fillId="0" borderId="0" xfId="76" applyFont="1"/>
    <xf numFmtId="164" fontId="1" fillId="0" borderId="0" xfId="76" applyNumberFormat="1"/>
    <xf numFmtId="1" fontId="8" fillId="31" borderId="36" xfId="78" applyNumberFormat="1" applyFont="1" applyFill="1" applyBorder="1" applyAlignment="1">
      <alignment horizontal="center"/>
    </xf>
    <xf numFmtId="0" fontId="36" fillId="24" borderId="0" xfId="0" applyFont="1" applyFill="1" applyAlignment="1">
      <alignment horizontal="left" wrapText="1"/>
    </xf>
    <xf numFmtId="0" fontId="36" fillId="24" borderId="0" xfId="0" applyFont="1" applyFill="1" applyAlignment="1">
      <alignment wrapText="1"/>
    </xf>
    <xf numFmtId="9" fontId="8" fillId="0" borderId="0" xfId="74" applyFont="1"/>
    <xf numFmtId="0" fontId="45" fillId="0" borderId="54" xfId="67" applyFont="1" applyBorder="1"/>
    <xf numFmtId="0" fontId="0" fillId="0" borderId="54" xfId="0" applyBorder="1"/>
    <xf numFmtId="1" fontId="45" fillId="0" borderId="60" xfId="67" applyNumberFormat="1" applyFont="1" applyBorder="1" applyAlignment="1">
      <alignment horizontal="center"/>
    </xf>
    <xf numFmtId="0" fontId="45" fillId="0" borderId="54" xfId="67" applyFont="1" applyBorder="1" applyAlignment="1">
      <alignment horizontal="center"/>
    </xf>
    <xf numFmtId="9" fontId="45" fillId="0" borderId="54" xfId="68" applyFont="1" applyFill="1" applyBorder="1" applyAlignment="1">
      <alignment horizontal="center"/>
    </xf>
    <xf numFmtId="1" fontId="45" fillId="0" borderId="54" xfId="69" applyNumberFormat="1" applyFont="1" applyBorder="1" applyAlignment="1">
      <alignment horizontal="center"/>
    </xf>
    <xf numFmtId="0" fontId="8" fillId="0" borderId="16" xfId="0" applyFont="1" applyBorder="1"/>
    <xf numFmtId="1" fontId="4" fillId="0" borderId="0" xfId="67" applyNumberFormat="1"/>
    <xf numFmtId="1" fontId="45" fillId="0" borderId="24" xfId="69" applyNumberFormat="1" applyFont="1" applyBorder="1" applyAlignment="1">
      <alignment horizontal="center"/>
    </xf>
    <xf numFmtId="1" fontId="8" fillId="0" borderId="20" xfId="60" applyNumberFormat="1" applyBorder="1" applyAlignment="1">
      <alignment horizontal="center"/>
    </xf>
    <xf numFmtId="1" fontId="45" fillId="0" borderId="20" xfId="69" applyNumberFormat="1" applyFont="1" applyBorder="1" applyAlignment="1">
      <alignment horizontal="center"/>
    </xf>
    <xf numFmtId="1" fontId="45" fillId="0" borderId="19" xfId="69" applyNumberFormat="1" applyFont="1" applyBorder="1" applyAlignment="1">
      <alignment horizontal="center"/>
    </xf>
    <xf numFmtId="1" fontId="8" fillId="0" borderId="19" xfId="60" applyNumberFormat="1" applyBorder="1" applyAlignment="1">
      <alignment horizontal="center"/>
    </xf>
    <xf numFmtId="1" fontId="45" fillId="0" borderId="60" xfId="69" applyNumberFormat="1" applyFont="1" applyBorder="1" applyAlignment="1">
      <alignment horizontal="center"/>
    </xf>
    <xf numFmtId="0" fontId="9" fillId="0" borderId="0" xfId="0" applyFont="1" applyAlignment="1">
      <alignment horizontal="left" wrapText="1"/>
    </xf>
    <xf numFmtId="0" fontId="36" fillId="25" borderId="16" xfId="0" applyFont="1" applyFill="1" applyBorder="1" applyAlignment="1">
      <alignment horizontal="left" wrapText="1"/>
    </xf>
    <xf numFmtId="0" fontId="36" fillId="25" borderId="0" xfId="0" applyFont="1" applyFill="1" applyAlignment="1">
      <alignment horizontal="left" wrapText="1"/>
    </xf>
    <xf numFmtId="0" fontId="9" fillId="0" borderId="0" xfId="60" applyFont="1" applyAlignment="1">
      <alignment horizontal="left" wrapText="1"/>
    </xf>
    <xf numFmtId="0" fontId="47" fillId="0" borderId="29" xfId="67" applyFont="1" applyBorder="1" applyAlignment="1">
      <alignment horizontal="left" wrapText="1"/>
    </xf>
    <xf numFmtId="0" fontId="47" fillId="0" borderId="54" xfId="67" applyFont="1" applyBorder="1" applyAlignment="1">
      <alignment horizontal="left" wrapText="1"/>
    </xf>
    <xf numFmtId="0" fontId="36" fillId="25" borderId="25" xfId="67" applyFont="1" applyFill="1" applyBorder="1" applyAlignment="1">
      <alignment horizontal="center" wrapText="1"/>
    </xf>
    <xf numFmtId="0" fontId="36" fillId="25" borderId="11" xfId="67" applyFont="1" applyFill="1" applyBorder="1" applyAlignment="1">
      <alignment horizontal="center" wrapText="1"/>
    </xf>
    <xf numFmtId="0" fontId="36" fillId="25" borderId="26" xfId="67" applyFont="1" applyFill="1" applyBorder="1" applyAlignment="1">
      <alignment horizontal="center" wrapText="1"/>
    </xf>
    <xf numFmtId="0" fontId="9" fillId="0" borderId="46" xfId="0" applyFont="1" applyBorder="1" applyAlignment="1">
      <alignment horizontal="left" wrapText="1"/>
    </xf>
    <xf numFmtId="0" fontId="36" fillId="25" borderId="41" xfId="0" applyFont="1" applyFill="1" applyBorder="1" applyAlignment="1">
      <alignment horizontal="center" wrapText="1"/>
    </xf>
    <xf numFmtId="0" fontId="36" fillId="25" borderId="42" xfId="0" applyFont="1" applyFill="1" applyBorder="1" applyAlignment="1">
      <alignment horizontal="center" wrapText="1"/>
    </xf>
    <xf numFmtId="164" fontId="36" fillId="25" borderId="41" xfId="0" applyNumberFormat="1" applyFont="1" applyFill="1" applyBorder="1" applyAlignment="1">
      <alignment horizontal="center" wrapText="1"/>
    </xf>
    <xf numFmtId="164" fontId="36" fillId="25" borderId="42" xfId="0" applyNumberFormat="1" applyFont="1" applyFill="1" applyBorder="1" applyAlignment="1">
      <alignment horizontal="center" wrapText="1"/>
    </xf>
    <xf numFmtId="164" fontId="36" fillId="25" borderId="11" xfId="0" applyNumberFormat="1" applyFont="1" applyFill="1" applyBorder="1" applyAlignment="1">
      <alignment horizontal="center" wrapText="1"/>
    </xf>
    <xf numFmtId="0" fontId="36" fillId="25" borderId="32" xfId="0" applyFont="1" applyFill="1" applyBorder="1" applyAlignment="1">
      <alignment horizontal="center" wrapText="1"/>
    </xf>
    <xf numFmtId="0" fontId="36" fillId="25" borderId="33" xfId="0" applyFont="1" applyFill="1" applyBorder="1" applyAlignment="1">
      <alignment horizontal="center" wrapText="1"/>
    </xf>
    <xf numFmtId="0" fontId="36" fillId="25" borderId="16" xfId="0" applyFont="1" applyFill="1" applyBorder="1" applyAlignment="1">
      <alignment horizontal="center" wrapText="1"/>
    </xf>
    <xf numFmtId="0" fontId="9" fillId="0" borderId="46" xfId="60" applyFont="1" applyBorder="1" applyAlignment="1">
      <alignment horizontal="left" wrapText="1"/>
    </xf>
    <xf numFmtId="0" fontId="36" fillId="24" borderId="32" xfId="60" applyFont="1" applyFill="1" applyBorder="1" applyAlignment="1">
      <alignment horizontal="center" wrapText="1"/>
    </xf>
    <xf numFmtId="0" fontId="36" fillId="24" borderId="16" xfId="60" applyFont="1" applyFill="1" applyBorder="1" applyAlignment="1">
      <alignment horizontal="center" wrapText="1"/>
    </xf>
    <xf numFmtId="0" fontId="36" fillId="24" borderId="33" xfId="60" applyFont="1" applyFill="1" applyBorder="1" applyAlignment="1">
      <alignment horizontal="center" wrapText="1"/>
    </xf>
    <xf numFmtId="0" fontId="16" fillId="0" borderId="17" xfId="0" applyFont="1" applyBorder="1" applyAlignment="1">
      <alignment horizontal="left" wrapText="1"/>
    </xf>
    <xf numFmtId="0" fontId="51" fillId="25" borderId="32" xfId="76" applyFont="1" applyFill="1" applyBorder="1" applyAlignment="1">
      <alignment horizontal="center" vertical="center"/>
    </xf>
    <xf numFmtId="0" fontId="51" fillId="25" borderId="16" xfId="76" applyFont="1" applyFill="1" applyBorder="1" applyAlignment="1">
      <alignment horizontal="center" vertical="center"/>
    </xf>
    <xf numFmtId="0" fontId="16" fillId="0" borderId="54" xfId="76" applyFont="1" applyBorder="1" applyAlignment="1">
      <alignment horizontal="left" wrapText="1"/>
    </xf>
    <xf numFmtId="0" fontId="36" fillId="25" borderId="57" xfId="76" applyFont="1" applyFill="1" applyBorder="1" applyAlignment="1">
      <alignment horizontal="center"/>
    </xf>
    <xf numFmtId="0" fontId="36" fillId="25" borderId="58" xfId="76" applyFont="1" applyFill="1" applyBorder="1" applyAlignment="1">
      <alignment horizontal="center"/>
    </xf>
    <xf numFmtId="0" fontId="36" fillId="25" borderId="59" xfId="76" applyFont="1" applyFill="1" applyBorder="1" applyAlignment="1">
      <alignment horizontal="center"/>
    </xf>
    <xf numFmtId="0" fontId="36" fillId="25" borderId="47" xfId="76" applyFont="1" applyFill="1" applyBorder="1" applyAlignment="1">
      <alignment horizontal="center" vertical="center" wrapText="1"/>
    </xf>
    <xf numFmtId="0" fontId="36" fillId="25" borderId="49" xfId="76" applyFont="1" applyFill="1" applyBorder="1" applyAlignment="1">
      <alignment horizontal="center" vertical="center" wrapText="1"/>
    </xf>
    <xf numFmtId="164" fontId="36" fillId="25" borderId="57" xfId="76" applyNumberFormat="1" applyFont="1" applyFill="1" applyBorder="1" applyAlignment="1">
      <alignment horizontal="center" vertical="center" wrapText="1"/>
    </xf>
    <xf numFmtId="164" fontId="36" fillId="25" borderId="58" xfId="76" applyNumberFormat="1" applyFont="1" applyFill="1" applyBorder="1" applyAlignment="1">
      <alignment horizontal="center" vertical="center" wrapText="1"/>
    </xf>
    <xf numFmtId="0" fontId="36" fillId="25" borderId="57" xfId="76" applyFont="1" applyFill="1" applyBorder="1" applyAlignment="1">
      <alignment horizontal="center" wrapText="1"/>
    </xf>
    <xf numFmtId="0" fontId="36" fillId="25" borderId="58" xfId="76" applyFont="1" applyFill="1" applyBorder="1" applyAlignment="1">
      <alignment horizontal="center" wrapText="1"/>
    </xf>
    <xf numFmtId="0" fontId="36" fillId="25" borderId="59" xfId="76" applyFont="1" applyFill="1" applyBorder="1" applyAlignment="1">
      <alignment horizontal="center" wrapText="1"/>
    </xf>
    <xf numFmtId="0" fontId="36" fillId="25" borderId="25" xfId="42" applyFont="1" applyFill="1" applyBorder="1" applyAlignment="1">
      <alignment horizontal="center"/>
    </xf>
    <xf numFmtId="0" fontId="36" fillId="25" borderId="11" xfId="42" applyFont="1" applyFill="1" applyBorder="1" applyAlignment="1">
      <alignment horizontal="center"/>
    </xf>
    <xf numFmtId="0" fontId="36" fillId="25" borderId="26" xfId="42" applyFont="1" applyFill="1" applyBorder="1" applyAlignment="1">
      <alignment horizontal="center"/>
    </xf>
    <xf numFmtId="0" fontId="9" fillId="0" borderId="29" xfId="42" applyFont="1" applyBorder="1" applyAlignment="1">
      <alignment horizontal="left" wrapText="1"/>
    </xf>
    <xf numFmtId="0" fontId="9" fillId="0" borderId="54" xfId="42" applyFont="1" applyBorder="1" applyAlignment="1">
      <alignment horizontal="left" wrapText="1"/>
    </xf>
    <xf numFmtId="0" fontId="36" fillId="25" borderId="11" xfId="0" applyFont="1" applyFill="1" applyBorder="1" applyAlignment="1">
      <alignment horizontal="center" wrapText="1"/>
    </xf>
    <xf numFmtId="0" fontId="9" fillId="0" borderId="18" xfId="60" applyFont="1" applyBorder="1" applyAlignment="1">
      <alignment horizontal="left" wrapText="1"/>
    </xf>
    <xf numFmtId="0" fontId="9" fillId="0" borderId="29" xfId="60" applyFont="1" applyBorder="1" applyAlignment="1">
      <alignment horizontal="left" wrapText="1"/>
    </xf>
    <xf numFmtId="164" fontId="36" fillId="25" borderId="59" xfId="76" applyNumberFormat="1" applyFont="1" applyFill="1" applyBorder="1" applyAlignment="1">
      <alignment horizontal="center" vertical="center" wrapText="1"/>
    </xf>
    <xf numFmtId="0" fontId="36" fillId="24" borderId="41" xfId="60" applyFont="1" applyFill="1" applyBorder="1" applyAlignment="1">
      <alignment horizontal="center" wrapText="1"/>
    </xf>
    <xf numFmtId="0" fontId="36" fillId="24" borderId="42" xfId="60" applyFont="1" applyFill="1" applyBorder="1" applyAlignment="1">
      <alignment horizontal="center" wrapText="1"/>
    </xf>
    <xf numFmtId="0" fontId="9" fillId="0" borderId="18" xfId="0" applyFont="1" applyBorder="1" applyAlignment="1">
      <alignment horizontal="left" wrapText="1"/>
    </xf>
    <xf numFmtId="0" fontId="9" fillId="0" borderId="29" xfId="0" applyFont="1" applyBorder="1" applyAlignment="1">
      <alignment horizontal="left" wrapText="1"/>
    </xf>
    <xf numFmtId="0" fontId="9" fillId="0" borderId="18" xfId="0" applyFont="1" applyBorder="1" applyAlignment="1">
      <alignment horizontal="left"/>
    </xf>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64" xr:uid="{63772545-CF2C-4014-8BD8-7BDFAE7A174D}"/>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73" builtinId="8"/>
    <cellStyle name="Input" xfId="34" builtinId="20" customBuiltin="1"/>
    <cellStyle name="Linked Cell" xfId="35" builtinId="24" customBuiltin="1"/>
    <cellStyle name="Neutral" xfId="36" builtinId="28" customBuiltin="1"/>
    <cellStyle name="Normal" xfId="0" builtinId="0"/>
    <cellStyle name="Normal 10" xfId="37" xr:uid="{00000000-0005-0000-0000-000027000000}"/>
    <cellStyle name="Normal 11" xfId="38" xr:uid="{00000000-0005-0000-0000-000028000000}"/>
    <cellStyle name="Normal 12" xfId="39" xr:uid="{00000000-0005-0000-0000-000029000000}"/>
    <cellStyle name="Normal 13" xfId="40" xr:uid="{00000000-0005-0000-0000-00002A000000}"/>
    <cellStyle name="Normal 14" xfId="41" xr:uid="{00000000-0005-0000-0000-00002B000000}"/>
    <cellStyle name="Normal 15" xfId="42" xr:uid="{00000000-0005-0000-0000-00002C000000}"/>
    <cellStyle name="Normal 15 2" xfId="60" xr:uid="{00000000-0005-0000-0000-00002D000000}"/>
    <cellStyle name="Normal 16" xfId="62" xr:uid="{71D0A78B-2D76-4CA1-B3CA-849698DE7CBA}"/>
    <cellStyle name="Normal 16 2" xfId="67" xr:uid="{D520278A-C0F0-49B1-A8CF-171CEBC41F49}"/>
    <cellStyle name="Normal 16 2 2" xfId="72" xr:uid="{82DE10C3-C55D-4D42-8812-AFD7103FDA0C}"/>
    <cellStyle name="Normal 17" xfId="65" xr:uid="{7C016C3B-E25E-4F3E-BEE2-5714AC694AE0}"/>
    <cellStyle name="Normal 17 2" xfId="66" xr:uid="{814B5ED8-44BD-4ACE-A1B7-14BE94E42ECD}"/>
    <cellStyle name="Normal 17 3" xfId="76" xr:uid="{68F5DC03-F5F3-420B-AFD2-7B5C488CEEFB}"/>
    <cellStyle name="Normal 18" xfId="70" xr:uid="{F1C3F2AC-9822-48D3-86FA-3F234B9258F7}"/>
    <cellStyle name="Normal 19" xfId="75" xr:uid="{00000000-0005-0000-0000-000050000000}"/>
    <cellStyle name="Normal 2" xfId="43" xr:uid="{00000000-0005-0000-0000-00002E000000}"/>
    <cellStyle name="Normal 2 2" xfId="61" xr:uid="{00000000-0005-0000-0000-00002F000000}"/>
    <cellStyle name="Normal 2 2 2" xfId="63" xr:uid="{069BFE9E-817F-4CBA-85D9-192D81F274CF}"/>
    <cellStyle name="Normal 2 2 2 2" xfId="69" xr:uid="{54715EC6-CF1E-4CE2-9D0C-9F4B366CC563}"/>
    <cellStyle name="Normal 2 2 2 3" xfId="77" xr:uid="{A0362DF3-5CA0-4193-81F2-1D8971B27E93}"/>
    <cellStyle name="Normal 2 2 3" xfId="71" xr:uid="{73FCCB78-2581-4CE0-80BB-AB6607BDF86B}"/>
    <cellStyle name="Normal 3" xfId="44" xr:uid="{00000000-0005-0000-0000-000030000000}"/>
    <cellStyle name="Normal 3 2" xfId="45" xr:uid="{00000000-0005-0000-0000-000031000000}"/>
    <cellStyle name="Normal 4" xfId="46" xr:uid="{00000000-0005-0000-0000-000032000000}"/>
    <cellStyle name="Normal 5" xfId="47" xr:uid="{00000000-0005-0000-0000-000033000000}"/>
    <cellStyle name="Normal 6" xfId="48" xr:uid="{00000000-0005-0000-0000-000034000000}"/>
    <cellStyle name="Normal 7" xfId="49" xr:uid="{00000000-0005-0000-0000-000035000000}"/>
    <cellStyle name="Normal 8" xfId="50" xr:uid="{00000000-0005-0000-0000-000036000000}"/>
    <cellStyle name="Normal 8 2" xfId="78" xr:uid="{4DD18171-CD3C-45F5-A35A-93042EEB94B5}"/>
    <cellStyle name="Normal 9" xfId="51" xr:uid="{00000000-0005-0000-0000-000037000000}"/>
    <cellStyle name="Normal_2007 Corn Tables DRAFT" xfId="52" xr:uid="{00000000-0005-0000-0000-000038000000}"/>
    <cellStyle name="Normal_2007 Corn Tables DRAFT 2" xfId="59" xr:uid="{00000000-0005-0000-0000-000039000000}"/>
    <cellStyle name="Normal_Sheet1" xfId="53" xr:uid="{00000000-0005-0000-0000-00003A000000}"/>
    <cellStyle name="Normal_Sheet1 2" xfId="79" xr:uid="{3A939856-9086-4390-BAB9-E5C31BF2D0B1}"/>
    <cellStyle name="Note" xfId="54" builtinId="10" customBuiltin="1"/>
    <cellStyle name="Output" xfId="55" builtinId="21" customBuiltin="1"/>
    <cellStyle name="Percent" xfId="74" builtinId="5"/>
    <cellStyle name="Percent 2" xfId="68" xr:uid="{8D0CF3C7-FB6A-4932-84E9-CF18436B5243}"/>
    <cellStyle name="Title" xfId="56" builtinId="15" customBuiltin="1"/>
    <cellStyle name="Total" xfId="57" builtinId="25" customBuiltin="1"/>
    <cellStyle name="Warning Text" xfId="58" builtinId="11" customBuiltin="1"/>
  </cellStyles>
  <dxfs count="983">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C000"/>
        </patternFill>
      </fill>
    </dxf>
    <dxf>
      <fill>
        <patternFill>
          <bgColor theme="0" tint="-4.9989318521683403E-2"/>
        </patternFill>
      </fill>
    </dxf>
    <dxf>
      <fill>
        <patternFill>
          <bgColor theme="0" tint="-4.9989318521683403E-2"/>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ill>
        <patternFill>
          <bgColor theme="0" tint="-4.9989318521683403E-2"/>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ill>
        <patternFill>
          <bgColor rgb="FFFFE699"/>
        </patternFill>
      </fill>
    </dxf>
    <dxf>
      <font>
        <b/>
        <i val="0"/>
        <u/>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E699"/>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rgb="FFFFC000"/>
        </patternFill>
      </fill>
    </dxf>
    <dxf>
      <fill>
        <patternFill>
          <bgColor theme="0" tint="-4.9989318521683403E-2"/>
        </patternFill>
      </fill>
    </dxf>
    <dxf>
      <font>
        <color auto="1"/>
      </font>
      <fill>
        <patternFill>
          <bgColor rgb="FFFFC000"/>
        </patternFill>
      </fill>
    </dxf>
    <dxf>
      <font>
        <color auto="1"/>
      </font>
      <fill>
        <patternFill>
          <bgColor rgb="FFFFC000"/>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ill>
        <patternFill>
          <bgColor theme="0" tint="-4.9989318521683403E-2"/>
        </patternFill>
      </fill>
    </dxf>
    <dxf>
      <fill>
        <patternFill>
          <bgColor theme="0" tint="-4.9989318521683403E-2"/>
        </patternFill>
      </fill>
    </dxf>
    <dxf>
      <font>
        <color auto="1"/>
      </font>
      <fill>
        <patternFill>
          <bgColor rgb="FFFFE699"/>
        </patternFill>
      </fill>
    </dxf>
    <dxf>
      <font>
        <color auto="1"/>
      </font>
      <fill>
        <patternFill>
          <bgColor rgb="FFFFE699"/>
        </patternFill>
      </fill>
    </dxf>
    <dxf>
      <fill>
        <patternFill>
          <bgColor theme="0" tint="-4.9989318521683403E-2"/>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ill>
        <patternFill>
          <bgColor rgb="FFFFC000"/>
        </patternFill>
      </fill>
    </dxf>
    <dxf>
      <font>
        <color auto="1"/>
      </font>
      <fill>
        <patternFill>
          <bgColor rgb="FFFFE699"/>
        </patternFill>
      </fill>
    </dxf>
    <dxf>
      <font>
        <color auto="1"/>
      </font>
      <fill>
        <patternFill>
          <bgColor rgb="FFFFC000"/>
        </patternFill>
      </fill>
    </dxf>
    <dxf>
      <font>
        <color auto="1"/>
      </font>
      <fill>
        <patternFill>
          <bgColor rgb="FFFFE699"/>
        </patternFill>
      </fill>
    </dxf>
    <dxf>
      <fill>
        <patternFill>
          <bgColor rgb="FFFFC000"/>
        </patternFill>
      </fill>
    </dxf>
    <dxf>
      <font>
        <color auto="1"/>
      </font>
      <fill>
        <patternFill>
          <bgColor rgb="FFFFC000"/>
        </patternFill>
      </fill>
    </dxf>
    <dxf>
      <font>
        <color auto="1"/>
      </font>
      <fill>
        <patternFill>
          <bgColor rgb="FFFFE699"/>
        </patternFill>
      </fill>
    </dxf>
    <dxf>
      <fill>
        <patternFill>
          <bgColor rgb="FFFFC000"/>
        </patternFill>
      </fill>
    </dxf>
    <dxf>
      <fill>
        <patternFill>
          <bgColor theme="0" tint="-4.9989318521683403E-2"/>
        </patternFill>
      </fill>
    </dxf>
    <dxf>
      <fill>
        <patternFill>
          <bgColor theme="0" tint="-4.9989318521683403E-2"/>
        </patternFill>
      </fill>
    </dxf>
    <dxf>
      <fill>
        <patternFill patternType="solid">
          <fgColor theme="0" tint="-0.34998626667073579"/>
          <bgColor theme="0"/>
        </patternFill>
      </fill>
    </dxf>
    <dxf>
      <fill>
        <patternFill>
          <fgColor theme="0" tint="-0.24994659260841701"/>
          <bgColor theme="0" tint="-4.9989318521683403E-2"/>
        </patternFill>
      </fill>
    </dxf>
    <dxf>
      <fill>
        <patternFill patternType="solid">
          <fgColor theme="0"/>
          <bgColor theme="0"/>
        </patternFill>
      </fill>
    </dxf>
    <dxf>
      <font>
        <b/>
        <color theme="1"/>
      </font>
    </dxf>
    <dxf>
      <font>
        <b/>
        <color theme="1"/>
      </font>
    </dxf>
    <dxf>
      <font>
        <color theme="0" tint="-0.14996795556505021"/>
      </font>
      <fill>
        <patternFill>
          <bgColor theme="0" tint="-0.14996795556505021"/>
        </patternFill>
      </fill>
      <border diagonalUp="0" diagonalDown="0">
        <left/>
        <right/>
        <top/>
        <bottom/>
        <vertical/>
        <horizontal/>
      </border>
    </dxf>
    <dxf>
      <fill>
        <patternFill patternType="solid">
          <fgColor theme="0" tint="-0.14999847407452621"/>
          <bgColor theme="0" tint="-0.14999847407452621"/>
        </patternFill>
      </fill>
      <border>
        <top/>
        <bottom style="thin">
          <color auto="1"/>
        </bottom>
      </border>
    </dxf>
    <dxf>
      <fill>
        <patternFill patternType="solid">
          <fgColor theme="0" tint="-0.34998626667073579"/>
          <bgColor theme="0"/>
        </patternFill>
      </fill>
    </dxf>
    <dxf>
      <fill>
        <patternFill>
          <fgColor theme="0" tint="-0.24994659260841701"/>
          <bgColor theme="0" tint="-4.9989318521683403E-2"/>
        </patternFill>
      </fill>
    </dxf>
    <dxf>
      <fill>
        <patternFill patternType="solid">
          <fgColor theme="0"/>
          <bgColor theme="0"/>
        </patternFill>
      </fill>
    </dxf>
    <dxf>
      <font>
        <b/>
        <color theme="1"/>
      </font>
    </dxf>
    <dxf>
      <font>
        <b/>
        <color theme="1"/>
      </font>
    </dxf>
    <dxf>
      <font>
        <b/>
        <color theme="1"/>
      </font>
      <border>
        <top style="double">
          <color theme="1"/>
        </top>
      </border>
    </dxf>
    <dxf>
      <font>
        <color theme="0"/>
      </font>
      <fill>
        <patternFill patternType="solid">
          <fgColor theme="1" tint="0.499984740745262"/>
          <bgColor theme="0" tint="-0.499984740745262"/>
        </patternFill>
      </fill>
    </dxf>
    <dxf>
      <fill>
        <patternFill patternType="solid">
          <fgColor theme="0" tint="-0.14999847407452621"/>
          <bgColor theme="0" tint="-0.14999847407452621"/>
        </patternFill>
      </fill>
      <border>
        <top/>
        <bottom style="medium">
          <color auto="1"/>
        </bottom>
      </border>
    </dxf>
  </dxfs>
  <tableStyles count="2" defaultTableStyle="TableStyleMedium2" defaultPivotStyle="PivotStyleLight16">
    <tableStyle name="TableStyleDark8 2" pivot="0" count="8" xr9:uid="{00000000-0011-0000-FFFF-FFFF00000000}">
      <tableStyleElement type="wholeTable" dxfId="982"/>
      <tableStyleElement type="headerRow" dxfId="981"/>
      <tableStyleElement type="totalRow" dxfId="980"/>
      <tableStyleElement type="firstColumn" dxfId="979"/>
      <tableStyleElement type="lastColumn" dxfId="978"/>
      <tableStyleElement type="firstRowStripe" dxfId="977"/>
      <tableStyleElement type="secondRowStripe" dxfId="976"/>
      <tableStyleElement type="firstColumnStripe" dxfId="975"/>
    </tableStyle>
    <tableStyle name="TableStyleDark8 2 2" pivot="0" count="7" xr9:uid="{00000000-0011-0000-FFFF-FFFF01000000}">
      <tableStyleElement type="wholeTable" dxfId="974"/>
      <tableStyleElement type="headerRow" dxfId="973"/>
      <tableStyleElement type="firstColumn" dxfId="972"/>
      <tableStyleElement type="lastColumn" dxfId="971"/>
      <tableStyleElement type="firstRowStripe" dxfId="970"/>
      <tableStyleElement type="secondRowStripe" dxfId="969"/>
      <tableStyleElement type="firstColumnStripe" dxfId="968"/>
    </tableStyle>
  </tableStyles>
  <colors>
    <mruColors>
      <color rgb="FFFFDE75"/>
      <color rgb="FFFFE699"/>
      <color rgb="FFFFFFCC"/>
      <color rgb="FFFFEEB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connections" Target="connections.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45720</xdr:rowOff>
    </xdr:from>
    <xdr:to>
      <xdr:col>8</xdr:col>
      <xdr:colOff>662940</xdr:colOff>
      <xdr:row>35</xdr:row>
      <xdr:rowOff>84667</xdr:rowOff>
    </xdr:to>
    <xdr:sp macro="" textlink="">
      <xdr:nvSpPr>
        <xdr:cNvPr id="2" name="TextBox 1">
          <a:extLst>
            <a:ext uri="{FF2B5EF4-FFF2-40B4-BE49-F238E27FC236}">
              <a16:creationId xmlns:a16="http://schemas.microsoft.com/office/drawing/2014/main" id="{5876836C-AF9E-477E-8673-FAC848574DD3}"/>
            </a:ext>
          </a:extLst>
        </xdr:cNvPr>
        <xdr:cNvSpPr txBox="1"/>
      </xdr:nvSpPr>
      <xdr:spPr>
        <a:xfrm>
          <a:off x="0" y="6956637"/>
          <a:ext cx="8695690" cy="2188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r>
            <a:rPr lang="en-US" sz="800" baseline="0">
              <a:solidFill>
                <a:schemeClr val="dk1"/>
              </a:solidFill>
              <a:effectLst/>
              <a:latin typeface="Arial" panose="020B0604020202020204" pitchFamily="34" charset="0"/>
              <a:ea typeface="+mn-ea"/>
              <a:cs typeface="Arial" panose="020B0604020202020204" pitchFamily="34" charset="0"/>
            </a:rPr>
            <a:t> </a:t>
          </a:r>
          <a:endParaRPr lang="en-US" sz="8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14</xdr:row>
      <xdr:rowOff>47625</xdr:rowOff>
    </xdr:from>
    <xdr:to>
      <xdr:col>14</xdr:col>
      <xdr:colOff>0</xdr:colOff>
      <xdr:row>23</xdr:row>
      <xdr:rowOff>133350</xdr:rowOff>
    </xdr:to>
    <xdr:sp macro="" textlink="">
      <xdr:nvSpPr>
        <xdr:cNvPr id="2" name="TextBox 1">
          <a:extLst>
            <a:ext uri="{FF2B5EF4-FFF2-40B4-BE49-F238E27FC236}">
              <a16:creationId xmlns:a16="http://schemas.microsoft.com/office/drawing/2014/main" id="{9EAEB0F2-E06D-49D8-96CE-9963FC08CF9B}"/>
            </a:ext>
          </a:extLst>
        </xdr:cNvPr>
        <xdr:cNvSpPr txBox="1"/>
      </xdr:nvSpPr>
      <xdr:spPr>
        <a:xfrm>
          <a:off x="0" y="3238500"/>
          <a:ext cx="1044892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0" i="0" u="none" strike="noStrike">
              <a:solidFill>
                <a:schemeClr val="dk1"/>
              </a:solidFill>
              <a:effectLst/>
              <a:latin typeface="Arial" panose="020B0604020202020204" pitchFamily="34" charset="0"/>
              <a:ea typeface="+mn-ea"/>
              <a:cs typeface="Arial" panose="020B0604020202020204" pitchFamily="34" charset="0"/>
            </a:rPr>
            <a:t>Yield adjusted to 13% moisture</a:t>
          </a:r>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*Treated plots sprayed with Miravis Top @13.7 fl oz/a + 0.25% Induce @ R3 growth stage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JAX varieties planted May 24, sprayed July 27, and harvested Oct. 19</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RECM varieties planted May 25, sprayed July 26, and harvested Oct. 11</a:t>
          </a:r>
        </a:p>
        <a:p>
          <a:pPr algn="l"/>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Other diseases noted: SDS = Sudden Death Syndrome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JAX: Frogeye leaf spot ranged from 0 - 13%, averaged 3%; Target spot  from 0 - 14%, averaged 7%; Brown spot  from 10 - 17%, averaged 13%</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RECM: Frogeye leaf spot ranged from 0 - 9%, averaged 2%; Target spot  from 0 - 19%, averaged 10%; Brown spot  from 7 - 21%, averaged 13%</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Rachel Guyer, and Wesley Crowder from replicated plots at 2 locations </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County data provided by Ryan Blair, Ext. Area Specialist, and County Extension agents</a:t>
          </a:r>
          <a:endParaRPr lang="en-US" sz="800">
            <a:latin typeface="Arial" panose="020B0604020202020204" pitchFamily="34" charset="0"/>
            <a:cs typeface="Arial" panose="020B0604020202020204" pitchFamily="34" charset="0"/>
          </a:endParaRPr>
        </a:p>
      </xdr:txBody>
    </xdr:sp>
    <xdr:clientData/>
  </xdr:twoCellAnchor>
  <xdr:twoCellAnchor>
    <xdr:from>
      <xdr:col>0</xdr:col>
      <xdr:colOff>0</xdr:colOff>
      <xdr:row>14</xdr:row>
      <xdr:rowOff>47624</xdr:rowOff>
    </xdr:from>
    <xdr:to>
      <xdr:col>14</xdr:col>
      <xdr:colOff>9525</xdr:colOff>
      <xdr:row>27</xdr:row>
      <xdr:rowOff>0</xdr:rowOff>
    </xdr:to>
    <xdr:sp macro="" textlink="">
      <xdr:nvSpPr>
        <xdr:cNvPr id="3" name="TextBox 2">
          <a:extLst>
            <a:ext uri="{FF2B5EF4-FFF2-40B4-BE49-F238E27FC236}">
              <a16:creationId xmlns:a16="http://schemas.microsoft.com/office/drawing/2014/main" id="{E58CF242-FB76-4E73-A86A-90F04F854DF0}"/>
            </a:ext>
          </a:extLst>
        </xdr:cNvPr>
        <xdr:cNvSpPr txBox="1"/>
      </xdr:nvSpPr>
      <xdr:spPr>
        <a:xfrm>
          <a:off x="0" y="3106207"/>
          <a:ext cx="10984442" cy="2291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Yield adjusted to 15.5% moisture</a:t>
          </a:r>
          <a:endParaRPr lang="en-US" sz="1050">
            <a:latin typeface="Arial" panose="020B0604020202020204" pitchFamily="34" charset="0"/>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in county trials </a:t>
          </a:r>
        </a:p>
        <a:p>
          <a:pPr algn="l"/>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*Treated plots sprayed with Miravis Neo @13.7 fl oz/a + 0.25% Induce @ VT-R1 growth stage</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On-farm location</a:t>
          </a:r>
          <a:r>
            <a:rPr lang="en-US" sz="1050" b="0" i="0" u="none" strike="noStrike" baseline="0">
              <a:solidFill>
                <a:schemeClr val="dk1"/>
              </a:solidFill>
              <a:effectLst/>
              <a:latin typeface="Arial" panose="020B0604020202020204" pitchFamily="34" charset="0"/>
              <a:ea typeface="+mn-ea"/>
              <a:cs typeface="Arial" panose="020B0604020202020204" pitchFamily="34" charset="0"/>
            </a:rPr>
            <a:t>s: Jackson (</a:t>
          </a:r>
          <a:r>
            <a:rPr lang="en-US" sz="1050" b="0" i="0" u="none" strike="noStrike">
              <a:solidFill>
                <a:schemeClr val="dk1"/>
              </a:solidFill>
              <a:effectLst/>
              <a:latin typeface="Arial" panose="020B0604020202020204" pitchFamily="34" charset="0"/>
              <a:ea typeface="+mn-ea"/>
              <a:cs typeface="Arial" panose="020B0604020202020204" pitchFamily="34" charset="0"/>
            </a:rPr>
            <a:t>JAX) hybrids planted Apr. 25, sprayed July 3, &amp; harvested Sept. 10; Gibson Co hybrids planted Apr 17, sprayed June 24, &amp; harvested Sept. 10</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RECM hybrids planted Apr. 22, sprayed June 28, and harvested Sept.</a:t>
          </a:r>
          <a:r>
            <a:rPr lang="en-US" sz="1050" b="0" i="0" u="none" strike="noStrike" baseline="0">
              <a:solidFill>
                <a:schemeClr val="dk1"/>
              </a:solidFill>
              <a:effectLst/>
              <a:latin typeface="Arial" panose="020B0604020202020204" pitchFamily="34" charset="0"/>
              <a:ea typeface="+mn-ea"/>
              <a:cs typeface="Arial" panose="020B0604020202020204" pitchFamily="34" charset="0"/>
            </a:rPr>
            <a:t> 26; WTREC hybrids planted Apr 16, sprayed June 25, &amp; harvested Sept. 5</a:t>
          </a:r>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endParaRPr lang="en-US" sz="1050">
            <a:latin typeface="Arial" panose="020B0604020202020204" pitchFamily="34" charset="0"/>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at On-farm JAX Location: Grey leaf spot ranged from 0.8 - 4.5%, averaged 1.7%</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at RECM: Grey leaf spot ranged from 2.3 - 8.5%, averaged 3.8%</a:t>
          </a:r>
        </a:p>
        <a:p>
          <a:pPr algn="l"/>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and Wesley Crowder from replicated plots at 2 locations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0" i="0" u="none" strike="noStrike">
              <a:solidFill>
                <a:schemeClr val="dk1"/>
              </a:solidFill>
              <a:effectLst/>
              <a:latin typeface="Arial" panose="020B0604020202020204" pitchFamily="34" charset="0"/>
              <a:ea typeface="+mn-ea"/>
              <a:cs typeface="Arial" panose="020B0604020202020204" pitchFamily="34" charset="0"/>
            </a:rPr>
            <a:t>County and large strip data provided by Ryan Blair, Ext. Area Specialist, and County Extension agents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11</xdr:row>
      <xdr:rowOff>38100</xdr:rowOff>
    </xdr:from>
    <xdr:to>
      <xdr:col>16</xdr:col>
      <xdr:colOff>0</xdr:colOff>
      <xdr:row>14</xdr:row>
      <xdr:rowOff>71438</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4786313"/>
          <a:ext cx="10796588" cy="5238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For a full description of abbreviated biotech traits, see table 18.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All yields are adjusted to 15.5% moisture.</a:t>
          </a:r>
        </a:p>
        <a:p>
          <a:endParaRPr lang="en-US" sz="800">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152400</xdr:rowOff>
    </xdr:to>
    <xdr:sp macro="" textlink="">
      <xdr:nvSpPr>
        <xdr:cNvPr id="3" name="TextBox 2">
          <a:extLst>
            <a:ext uri="{FF2B5EF4-FFF2-40B4-BE49-F238E27FC236}">
              <a16:creationId xmlns:a16="http://schemas.microsoft.com/office/drawing/2014/main" id="{6B9C1D14-9F97-4A0A-A898-73317CB3810A}"/>
            </a:ext>
          </a:extLst>
        </xdr:cNvPr>
        <xdr:cNvSpPr txBox="1"/>
      </xdr:nvSpPr>
      <xdr:spPr>
        <a:xfrm>
          <a:off x="0" y="3219450"/>
          <a:ext cx="10660742" cy="10731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The Spring Hill location was dropped from across locations analysis due to high trial variation.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28574</xdr:colOff>
      <xdr:row>17</xdr:row>
      <xdr:rowOff>66676</xdr:rowOff>
    </xdr:from>
    <xdr:to>
      <xdr:col>24</xdr:col>
      <xdr:colOff>190499</xdr:colOff>
      <xdr:row>22</xdr:row>
      <xdr:rowOff>69850</xdr:rowOff>
    </xdr:to>
    <xdr:sp macro="" textlink="">
      <xdr:nvSpPr>
        <xdr:cNvPr id="2" name="TextBox 1">
          <a:extLst>
            <a:ext uri="{FF2B5EF4-FFF2-40B4-BE49-F238E27FC236}">
              <a16:creationId xmlns:a16="http://schemas.microsoft.com/office/drawing/2014/main" id="{8752C12F-AC98-453C-B623-22797CA5CF5E}"/>
            </a:ext>
          </a:extLst>
        </xdr:cNvPr>
        <xdr:cNvSpPr txBox="1"/>
      </xdr:nvSpPr>
      <xdr:spPr>
        <a:xfrm>
          <a:off x="28574" y="3178176"/>
          <a:ext cx="10575925" cy="8498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Hybrids that have any MS letter in common are not significantly different in yield at the 5% level of probability.</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marL="0" marR="0" lvl="0" indent="0" defTabSz="914400" eaLnBrk="1" fontAlgn="auto" latinLnBrk="0" hangingPunct="1">
            <a:lnSpc>
              <a:spcPct val="100000"/>
            </a:lnSpc>
            <a:spcBef>
              <a:spcPts val="0"/>
            </a:spcBef>
            <a:spcAft>
              <a:spcPts val="0"/>
            </a:spcAft>
            <a:buClrTx/>
            <a:buSzTx/>
            <a:buFontTx/>
            <a:buNone/>
            <a:tabLst/>
            <a:defRPr/>
          </a:pPr>
          <a:r>
            <a:rPr lang="en-US" sz="800" b="0" i="0" u="none" strike="noStrike">
              <a:solidFill>
                <a:schemeClr val="dk1"/>
              </a:solidFill>
              <a:effectLst/>
              <a:latin typeface="Arial" panose="020B0604020202020204" pitchFamily="34" charset="0"/>
              <a:ea typeface="+mn-ea"/>
              <a:cs typeface="Arial" panose="020B0604020202020204" pitchFamily="34" charset="0"/>
            </a:rPr>
            <a:t>‡ </a:t>
          </a:r>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Values highlighted in light orange are above average for a given trait, MS letters highlighted in dark orange are in the "A group", indicating no statistical difference from the top-performing variety, for a given trait.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The Spring Hill location was dropped from across locations analysis due to high trial variation. </a:t>
          </a: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33338</xdr:colOff>
      <xdr:row>12</xdr:row>
      <xdr:rowOff>95250</xdr:rowOff>
    </xdr:from>
    <xdr:to>
      <xdr:col>15</xdr:col>
      <xdr:colOff>19050</xdr:colOff>
      <xdr:row>18</xdr:row>
      <xdr:rowOff>71439</xdr:rowOff>
    </xdr:to>
    <xdr:sp macro="" textlink="">
      <xdr:nvSpPr>
        <xdr:cNvPr id="2" name="TextBox 1">
          <a:extLst>
            <a:ext uri="{FF2B5EF4-FFF2-40B4-BE49-F238E27FC236}">
              <a16:creationId xmlns:a16="http://schemas.microsoft.com/office/drawing/2014/main" id="{1E980087-8D1C-46C8-8634-44BB92713A12}"/>
            </a:ext>
          </a:extLst>
        </xdr:cNvPr>
        <xdr:cNvSpPr txBox="1"/>
      </xdr:nvSpPr>
      <xdr:spPr>
        <a:xfrm>
          <a:off x="33338" y="3952875"/>
          <a:ext cx="8843962" cy="881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Arial" panose="020B0604020202020204" pitchFamily="34" charset="0"/>
              <a:ea typeface="+mn-ea"/>
              <a:cs typeface="Arial" panose="020B0604020202020204" pitchFamily="34" charset="0"/>
            </a:rPr>
            <a:t>‡</a:t>
          </a:r>
          <a:r>
            <a:rPr lang="en-US" sz="1100" b="0" i="0">
              <a:solidFill>
                <a:schemeClr val="dk1"/>
              </a:solidFill>
              <a:effectLst/>
              <a:latin typeface="+mn-lt"/>
              <a:ea typeface="+mn-ea"/>
              <a:cs typeface="+mn-cs"/>
            </a:rPr>
            <a:t> </a:t>
          </a:r>
          <a:r>
            <a:rPr lang="en-US" sz="800" b="0" i="0">
              <a:solidFill>
                <a:schemeClr val="dk1"/>
              </a:solidFill>
              <a:effectLst/>
              <a:latin typeface="Arial" panose="020B0604020202020204" pitchFamily="34" charset="0"/>
              <a:ea typeface="+mn-ea"/>
              <a:cs typeface="Arial" panose="020B0604020202020204" pitchFamily="34" charset="0"/>
            </a:rPr>
            <a:t>Data Provided by Ryan Blair, Ext. Area Specialist, Grain and Cotton Variety Testing, and Extension agents in counties shown above.  </a:t>
          </a:r>
          <a:r>
            <a:rPr lang="en-US" sz="800">
              <a:solidFill>
                <a:schemeClr val="dk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Hybrids that have any MS letter in common are not significantly different in yield at the 5% level of probability.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endParaRPr lang="en-US" sz="800">
            <a:effectLst/>
            <a:latin typeface="Arial" panose="020B0604020202020204" pitchFamily="34" charset="0"/>
            <a:cs typeface="Arial" panose="020B0604020202020204" pitchFamily="34" charset="0"/>
          </a:endParaRP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Highlighted cells indicate</a:t>
          </a:r>
          <a:r>
            <a:rPr lang="en-US" sz="800" baseline="0">
              <a:solidFill>
                <a:schemeClr val="dk1"/>
              </a:solidFill>
              <a:effectLst/>
              <a:latin typeface="Arial" panose="020B0604020202020204" pitchFamily="34" charset="0"/>
              <a:ea typeface="+mn-ea"/>
              <a:cs typeface="Arial" panose="020B0604020202020204" pitchFamily="34" charset="0"/>
            </a:rPr>
            <a:t> hybrids that were above average and bold/underline values indicate the top yield, within a location.</a:t>
          </a:r>
        </a:p>
        <a:p>
          <a:pPr eaLnBrk="1" fontAlgn="auto" latinLnBrk="0" hangingPunct="1"/>
          <a:r>
            <a:rPr lang="en-US" sz="800" baseline="0">
              <a:solidFill>
                <a:schemeClr val="dk1"/>
              </a:solidFill>
              <a:effectLst/>
              <a:latin typeface="Arial" panose="020B0604020202020204" pitchFamily="34" charset="0"/>
              <a:ea typeface="+mn-ea"/>
              <a:cs typeface="Arial" panose="020B0604020202020204" pitchFamily="34" charset="0"/>
            </a:rPr>
            <a:t>County locations include: Bradley, Crockett, Fayette, Gibson, Hardeman, Haywood, Henry (2 locs), Lewis, Madison, McNairy, Montgomery, Weakley, WTREC (Jackson).</a:t>
          </a:r>
          <a:endParaRPr lang="en-US" sz="800">
            <a:effectLst/>
            <a:latin typeface="Arial" panose="020B0604020202020204" pitchFamily="34" charset="0"/>
            <a:cs typeface="Arial" panose="020B0604020202020204" pitchFamily="34" charset="0"/>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14</xdr:row>
      <xdr:rowOff>47625</xdr:rowOff>
    </xdr:from>
    <xdr:to>
      <xdr:col>14</xdr:col>
      <xdr:colOff>0</xdr:colOff>
      <xdr:row>23</xdr:row>
      <xdr:rowOff>133350</xdr:rowOff>
    </xdr:to>
    <xdr:sp macro="" textlink="">
      <xdr:nvSpPr>
        <xdr:cNvPr id="2" name="TextBox 1">
          <a:extLst>
            <a:ext uri="{FF2B5EF4-FFF2-40B4-BE49-F238E27FC236}">
              <a16:creationId xmlns:a16="http://schemas.microsoft.com/office/drawing/2014/main" id="{0505F726-22E0-416C-8E03-8A56DF34510F}"/>
            </a:ext>
          </a:extLst>
        </xdr:cNvPr>
        <xdr:cNvSpPr txBox="1"/>
      </xdr:nvSpPr>
      <xdr:spPr>
        <a:xfrm>
          <a:off x="0" y="3267075"/>
          <a:ext cx="1042987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0" i="0" u="none" strike="noStrike">
              <a:solidFill>
                <a:schemeClr val="dk1"/>
              </a:solidFill>
              <a:effectLst/>
              <a:latin typeface="Arial" panose="020B0604020202020204" pitchFamily="34" charset="0"/>
              <a:ea typeface="+mn-ea"/>
              <a:cs typeface="Arial" panose="020B0604020202020204" pitchFamily="34" charset="0"/>
            </a:rPr>
            <a:t>Yield adjusted to 13% moisture</a:t>
          </a:r>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*Treated plots sprayed with Miravis Top @13.7 fl oz/a + 0.25% Induce @ R3 growth stage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JAX varieties planted May 24, sprayed July 27, and harvested Oct. 19</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RECM varieties planted May 25, sprayed July 26, and harvested Oct. 11</a:t>
          </a:r>
        </a:p>
        <a:p>
          <a:pPr algn="l"/>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Other diseases noted: SDS = Sudden Death Syndrome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JAX: Frogeye leaf spot ranged from 0 - 13%, averaged 3%; Target spot  from 0 - 14%, averaged 7%; Brown spot  from 10 - 17%, averaged 13%</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RECM: Frogeye leaf spot ranged from 0 - 9%, averaged 2%; Target spot  from 0 - 19%, averaged 10%; Brown spot  from 7 - 21%, averaged 13%</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Rachel Guyer, and Wesley Crowder from replicated plots at 2 locations </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County data provided by Ryan Blair, Ext. Area Specialist, and County Extension agents</a:t>
          </a:r>
          <a:endParaRPr lang="en-US" sz="800">
            <a:latin typeface="Arial" panose="020B0604020202020204" pitchFamily="34" charset="0"/>
            <a:cs typeface="Arial" panose="020B0604020202020204" pitchFamily="34" charset="0"/>
          </a:endParaRPr>
        </a:p>
      </xdr:txBody>
    </xdr:sp>
    <xdr:clientData/>
  </xdr:twoCellAnchor>
  <xdr:twoCellAnchor>
    <xdr:from>
      <xdr:col>0</xdr:col>
      <xdr:colOff>0</xdr:colOff>
      <xdr:row>14</xdr:row>
      <xdr:rowOff>47624</xdr:rowOff>
    </xdr:from>
    <xdr:to>
      <xdr:col>14</xdr:col>
      <xdr:colOff>9525</xdr:colOff>
      <xdr:row>27</xdr:row>
      <xdr:rowOff>31750</xdr:rowOff>
    </xdr:to>
    <xdr:sp macro="" textlink="">
      <xdr:nvSpPr>
        <xdr:cNvPr id="3" name="TextBox 2">
          <a:extLst>
            <a:ext uri="{FF2B5EF4-FFF2-40B4-BE49-F238E27FC236}">
              <a16:creationId xmlns:a16="http://schemas.microsoft.com/office/drawing/2014/main" id="{3C7B6C70-E1C8-424F-99D4-4C8160631F23}"/>
            </a:ext>
          </a:extLst>
        </xdr:cNvPr>
        <xdr:cNvSpPr txBox="1"/>
      </xdr:nvSpPr>
      <xdr:spPr>
        <a:xfrm>
          <a:off x="0" y="3137957"/>
          <a:ext cx="10899775" cy="2323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Yield adjusted to 15.5% moisture</a:t>
          </a:r>
          <a:endParaRPr lang="en-US" sz="1050">
            <a:latin typeface="Arial" panose="020B0604020202020204" pitchFamily="34" charset="0"/>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in county trials </a:t>
          </a:r>
        </a:p>
        <a:p>
          <a:pPr algn="l"/>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*Treated plots sprayed with Miravis Neo @13.7 fl oz/a + 0.25% Induce @ VT-R1 growth stage</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On-farm locations:</a:t>
          </a:r>
          <a:r>
            <a:rPr lang="en-US" sz="1050" b="0" i="0" u="none" strike="noStrike" baseline="0">
              <a:solidFill>
                <a:schemeClr val="dk1"/>
              </a:solidFill>
              <a:effectLst/>
              <a:latin typeface="Arial" panose="020B0604020202020204" pitchFamily="34" charset="0"/>
              <a:ea typeface="+mn-ea"/>
              <a:cs typeface="Arial" panose="020B0604020202020204" pitchFamily="34" charset="0"/>
            </a:rPr>
            <a:t>Jackson (</a:t>
          </a:r>
          <a:r>
            <a:rPr lang="en-US" sz="1050" b="0" i="0" u="none" strike="noStrike">
              <a:solidFill>
                <a:schemeClr val="dk1"/>
              </a:solidFill>
              <a:effectLst/>
              <a:latin typeface="Arial" panose="020B0604020202020204" pitchFamily="34" charset="0"/>
              <a:ea typeface="+mn-ea"/>
              <a:cs typeface="Arial" panose="020B0604020202020204" pitchFamily="34" charset="0"/>
            </a:rPr>
            <a:t>JAX) hybrids planted Apr. 25, sprayed July 3, &amp; harvested Sept. 10; Gibson</a:t>
          </a:r>
          <a:r>
            <a:rPr lang="en-US" sz="1050" b="0" i="0" u="none" strike="noStrike" baseline="0">
              <a:solidFill>
                <a:schemeClr val="dk1"/>
              </a:solidFill>
              <a:effectLst/>
              <a:latin typeface="Arial" panose="020B0604020202020204" pitchFamily="34" charset="0"/>
              <a:ea typeface="+mn-ea"/>
              <a:cs typeface="Arial" panose="020B0604020202020204" pitchFamily="34" charset="0"/>
            </a:rPr>
            <a:t> Co hybrids planted Apr 17, sprayed June 24, &amp; harvested Sept. 10</a:t>
          </a:r>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RECM hybrids planted Apr. 22, sprayed June 28, &amp; harvested Oct. 7; WTREC hybrids planted Apr 16, sprayed June 25, &amp; harvested Sept. 5</a:t>
          </a:r>
        </a:p>
        <a:p>
          <a:pPr algn="l"/>
          <a:endParaRPr lang="en-US" sz="1050">
            <a:latin typeface="Arial" panose="020B0604020202020204" pitchFamily="34" charset="0"/>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at On-farm JAX Location: Grey leaf spot ranged from 0 - 2.8%, averaged 1.5%</a:t>
          </a: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at RECM: Grey leaf spot ranged from 0.8 - 8.5%, averaged 4.6%</a:t>
          </a:r>
        </a:p>
        <a:p>
          <a:pPr algn="l"/>
          <a:endParaRPr lang="en-US" sz="105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05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and Wesley Crowder from replicated plots at 2 locations </a:t>
          </a:r>
        </a:p>
        <a:p>
          <a:pPr marL="0" marR="0" lvl="0" indent="0" algn="l" defTabSz="914400" eaLnBrk="1" fontAlgn="auto" latinLnBrk="0" hangingPunct="1">
            <a:lnSpc>
              <a:spcPct val="100000"/>
            </a:lnSpc>
            <a:spcBef>
              <a:spcPts val="0"/>
            </a:spcBef>
            <a:spcAft>
              <a:spcPts val="0"/>
            </a:spcAft>
            <a:buClrTx/>
            <a:buSzTx/>
            <a:buFontTx/>
            <a:buNone/>
            <a:tabLst/>
            <a:defRPr/>
          </a:pPr>
          <a:r>
            <a:rPr lang="en-US" sz="1050" b="0" i="0" u="none" strike="noStrike">
              <a:solidFill>
                <a:schemeClr val="dk1"/>
              </a:solidFill>
              <a:effectLst/>
              <a:latin typeface="Arial" panose="020B0604020202020204" pitchFamily="34" charset="0"/>
              <a:ea typeface="+mn-ea"/>
              <a:cs typeface="Arial" panose="020B0604020202020204" pitchFamily="34" charset="0"/>
            </a:rPr>
            <a:t>County and large strip data provided by Ryan Blair, Ext. Area Specialist, and County Extension agents</a:t>
          </a:r>
        </a:p>
        <a:p>
          <a:pPr algn="l"/>
          <a:endParaRPr lang="en-US" sz="700">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xdr:row>
      <xdr:rowOff>38100</xdr:rowOff>
    </xdr:from>
    <xdr:to>
      <xdr:col>16</xdr:col>
      <xdr:colOff>0</xdr:colOff>
      <xdr:row>10</xdr:row>
      <xdr:rowOff>71438</xdr:rowOff>
    </xdr:to>
    <xdr:sp macro="" textlink="">
      <xdr:nvSpPr>
        <xdr:cNvPr id="2" name="TextBox 1">
          <a:extLst>
            <a:ext uri="{FF2B5EF4-FFF2-40B4-BE49-F238E27FC236}">
              <a16:creationId xmlns:a16="http://schemas.microsoft.com/office/drawing/2014/main" id="{B9019979-6F15-4279-A058-240035788051}"/>
            </a:ext>
          </a:extLst>
        </xdr:cNvPr>
        <xdr:cNvSpPr txBox="1"/>
      </xdr:nvSpPr>
      <xdr:spPr>
        <a:xfrm>
          <a:off x="0" y="3703320"/>
          <a:ext cx="11923395" cy="53625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For a full description of abbreviated biotech traits, see table 18.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All yields are adjusted to 15.5% moisture.</a:t>
          </a:r>
        </a:p>
        <a:p>
          <a:endParaRPr lang="en-US" sz="800">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49212</xdr:colOff>
      <xdr:row>42</xdr:row>
      <xdr:rowOff>81279</xdr:rowOff>
    </xdr:from>
    <xdr:to>
      <xdr:col>7</xdr:col>
      <xdr:colOff>1571625</xdr:colOff>
      <xdr:row>43</xdr:row>
      <xdr:rowOff>158749</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12" y="12511404"/>
          <a:ext cx="7554913" cy="24415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 Asterisks after a hybrid name indicate the number of preceding consecutive years in the top-performing "A" group. </a:t>
          </a:r>
        </a:p>
        <a:p>
          <a:r>
            <a:rPr lang="en-US" sz="800">
              <a:latin typeface="Arial" panose="020B0604020202020204" pitchFamily="34" charset="0"/>
              <a:cs typeface="Arial" panose="020B0604020202020204" pitchFamily="34" charset="0"/>
            </a:rPr>
            <a:t>§ For a full description of abbreviated biotech traits, see table 18.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3265B5E3-81F2-4E9A-AE5A-966C1F4E0444}"/>
            </a:ext>
          </a:extLst>
        </xdr:cNvPr>
        <xdr:cNvSpPr txBox="1"/>
      </xdr:nvSpPr>
      <xdr:spPr>
        <a:xfrm>
          <a:off x="0" y="3446236"/>
          <a:ext cx="10771413" cy="96792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3" name="TextBox 2">
          <a:extLst>
            <a:ext uri="{FF2B5EF4-FFF2-40B4-BE49-F238E27FC236}">
              <a16:creationId xmlns:a16="http://schemas.microsoft.com/office/drawing/2014/main" id="{2A0B407D-FF09-476E-B9C0-2621902E0750}"/>
            </a:ext>
          </a:extLst>
        </xdr:cNvPr>
        <xdr:cNvSpPr txBox="1"/>
      </xdr:nvSpPr>
      <xdr:spPr>
        <a:xfrm>
          <a:off x="0" y="5073650"/>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12700</xdr:rowOff>
    </xdr:from>
    <xdr:to>
      <xdr:col>20</xdr:col>
      <xdr:colOff>348342</xdr:colOff>
      <xdr:row>23</xdr:row>
      <xdr:rowOff>50800</xdr:rowOff>
    </xdr:to>
    <xdr:sp macro="" textlink="">
      <xdr:nvSpPr>
        <xdr:cNvPr id="3" name="TextBox 2">
          <a:extLst>
            <a:ext uri="{FF2B5EF4-FFF2-40B4-BE49-F238E27FC236}">
              <a16:creationId xmlns:a16="http://schemas.microsoft.com/office/drawing/2014/main" id="{32F55688-416B-462C-B079-4CA9DF11B993}"/>
            </a:ext>
          </a:extLst>
        </xdr:cNvPr>
        <xdr:cNvSpPr txBox="1"/>
      </xdr:nvSpPr>
      <xdr:spPr>
        <a:xfrm>
          <a:off x="0" y="3431117"/>
          <a:ext cx="10963425" cy="10541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Springfield irrigated and Spring Hill locations were dropped</a:t>
          </a:r>
          <a:r>
            <a:rPr lang="en-US" sz="800" baseline="0">
              <a:effectLst/>
              <a:latin typeface="Arial" panose="020B0604020202020204" pitchFamily="34" charset="0"/>
              <a:cs typeface="Arial" panose="020B0604020202020204" pitchFamily="34" charset="0"/>
            </a:rPr>
            <a:t> from across locations analysis due to high trial variation. </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3127FEA6-1210-4F1F-94E2-835B9D9C2E46}"/>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3" name="TextBox 2">
          <a:extLst>
            <a:ext uri="{FF2B5EF4-FFF2-40B4-BE49-F238E27FC236}">
              <a16:creationId xmlns:a16="http://schemas.microsoft.com/office/drawing/2014/main" id="{60BB4332-2B43-46E2-BDEA-B2394A10D727}"/>
            </a:ext>
          </a:extLst>
        </xdr:cNvPr>
        <xdr:cNvSpPr txBox="1"/>
      </xdr:nvSpPr>
      <xdr:spPr>
        <a:xfrm>
          <a:off x="0" y="3876221"/>
          <a:ext cx="10771413" cy="95703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5B916DFA-EF76-4419-A377-AB3771C1EB0A}"/>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DC7B91F2-8773-4CEB-A88B-8A18E9073E3D}"/>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3" name="TextBox 2">
          <a:extLst>
            <a:ext uri="{FF2B5EF4-FFF2-40B4-BE49-F238E27FC236}">
              <a16:creationId xmlns:a16="http://schemas.microsoft.com/office/drawing/2014/main" id="{017BB957-60A2-42DA-986F-F04129F4A78B}"/>
            </a:ext>
          </a:extLst>
        </xdr:cNvPr>
        <xdr:cNvSpPr txBox="1"/>
      </xdr:nvSpPr>
      <xdr:spPr>
        <a:xfrm>
          <a:off x="0" y="3876221"/>
          <a:ext cx="10771413" cy="124550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38646036-BE08-4710-A800-183A413A89C6}"/>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D13D78F9-0680-479B-96CD-65CF4C98A703}"/>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68F67DCA-CE44-4EED-B209-CD7299F62A11}"/>
            </a:ext>
          </a:extLst>
        </xdr:cNvPr>
        <xdr:cNvSpPr txBox="1"/>
      </xdr:nvSpPr>
      <xdr:spPr>
        <a:xfrm>
          <a:off x="0" y="35550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832A5F65-880D-4E73-B5F6-2727C50D0547}"/>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914E9D3F-D6B0-4869-AFDF-E134BA899C36}"/>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28574</xdr:colOff>
      <xdr:row>18</xdr:row>
      <xdr:rowOff>28576</xdr:rowOff>
    </xdr:from>
    <xdr:to>
      <xdr:col>24</xdr:col>
      <xdr:colOff>137583</xdr:colOff>
      <xdr:row>23</xdr:row>
      <xdr:rowOff>146050</xdr:rowOff>
    </xdr:to>
    <xdr:sp macro="" textlink="">
      <xdr:nvSpPr>
        <xdr:cNvPr id="2" name="TextBox 1">
          <a:extLst>
            <a:ext uri="{FF2B5EF4-FFF2-40B4-BE49-F238E27FC236}">
              <a16:creationId xmlns:a16="http://schemas.microsoft.com/office/drawing/2014/main" id="{F0C1CB3B-899F-4A27-B771-0DFC618EF7DC}"/>
            </a:ext>
          </a:extLst>
        </xdr:cNvPr>
        <xdr:cNvSpPr txBox="1"/>
      </xdr:nvSpPr>
      <xdr:spPr>
        <a:xfrm>
          <a:off x="28574" y="3214159"/>
          <a:ext cx="10713509" cy="9641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Hybrids that have any MS letter in common are not significantly different in yield at the 5% level of probability.</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marL="0" marR="0" lvl="0" indent="0" defTabSz="914400" eaLnBrk="1" fontAlgn="auto" latinLnBrk="0" hangingPunct="1">
            <a:lnSpc>
              <a:spcPct val="100000"/>
            </a:lnSpc>
            <a:spcBef>
              <a:spcPts val="0"/>
            </a:spcBef>
            <a:spcAft>
              <a:spcPts val="0"/>
            </a:spcAft>
            <a:buClrTx/>
            <a:buSzTx/>
            <a:buFontTx/>
            <a:buNone/>
            <a:tabLst/>
            <a:defRPr/>
          </a:pPr>
          <a:r>
            <a:rPr lang="en-US" sz="800" b="0" i="0" u="none" strike="noStrike">
              <a:solidFill>
                <a:schemeClr val="dk1"/>
              </a:solidFill>
              <a:effectLst/>
              <a:latin typeface="Arial" panose="020B0604020202020204" pitchFamily="34" charset="0"/>
              <a:ea typeface="+mn-ea"/>
              <a:cs typeface="Arial" panose="020B0604020202020204" pitchFamily="34" charset="0"/>
            </a:rPr>
            <a:t>‡ </a:t>
          </a:r>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Values highlighted in orange are above average, values highted in dark orange are in the upper 25%. MS letters highlighted in dark orange are in the "A group", indicating no statistical difference from the top-performing variety, for a given trait.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Springfield irrigated and Spring Hill locations were dropped from across locations analysis due to high trial variation. </a:t>
          </a: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003AB047-317A-408D-98D7-791782DC551F}"/>
            </a:ext>
          </a:extLst>
        </xdr:cNvPr>
        <xdr:cNvSpPr txBox="1"/>
      </xdr:nvSpPr>
      <xdr:spPr>
        <a:xfrm>
          <a:off x="0" y="3745593"/>
          <a:ext cx="10771413" cy="96247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F0D4A26A-92F6-440B-BF2A-4F89E2880DBE}"/>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5D370ED7-E916-491A-A978-025C227F1869}"/>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23024D83-A726-4568-AC62-29208AAE839B}"/>
            </a:ext>
          </a:extLst>
        </xdr:cNvPr>
        <xdr:cNvSpPr txBox="1"/>
      </xdr:nvSpPr>
      <xdr:spPr>
        <a:xfrm>
          <a:off x="0" y="37455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27</xdr:row>
      <xdr:rowOff>44450</xdr:rowOff>
    </xdr:from>
    <xdr:to>
      <xdr:col>22</xdr:col>
      <xdr:colOff>348342</xdr:colOff>
      <xdr:row>33</xdr:row>
      <xdr:rowOff>54429</xdr:rowOff>
    </xdr:to>
    <xdr:sp macro="" textlink="">
      <xdr:nvSpPr>
        <xdr:cNvPr id="2" name="TextBox 1">
          <a:extLst>
            <a:ext uri="{FF2B5EF4-FFF2-40B4-BE49-F238E27FC236}">
              <a16:creationId xmlns:a16="http://schemas.microsoft.com/office/drawing/2014/main" id="{D9D55C86-4AD0-4483-9546-C440414D5EF0}"/>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624D73E7-FE12-4D47-8F94-28F2C3559AAB}"/>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2CED1695-90C5-4F0A-B6F4-5414ECD8EB15}"/>
            </a:ext>
          </a:extLst>
        </xdr:cNvPr>
        <xdr:cNvSpPr txBox="1"/>
      </xdr:nvSpPr>
      <xdr:spPr>
        <a:xfrm>
          <a:off x="0" y="39360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422F2440-1E23-48B1-A726-D73B394818A2}"/>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DDC1FDDD-822E-4EE3-B9C3-333B00EF75E8}"/>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A1095097-A3FA-4BA2-9BF4-8F370D852BB7}"/>
            </a:ext>
          </a:extLst>
        </xdr:cNvPr>
        <xdr:cNvSpPr txBox="1"/>
      </xdr:nvSpPr>
      <xdr:spPr>
        <a:xfrm>
          <a:off x="0" y="39360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14288</xdr:colOff>
      <xdr:row>15</xdr:row>
      <xdr:rowOff>38099</xdr:rowOff>
    </xdr:from>
    <xdr:to>
      <xdr:col>14</xdr:col>
      <xdr:colOff>0</xdr:colOff>
      <xdr:row>21</xdr:row>
      <xdr:rowOff>133349</xdr:rowOff>
    </xdr:to>
    <xdr:sp macro="" textlink="">
      <xdr:nvSpPr>
        <xdr:cNvPr id="2" name="TextBox 1">
          <a:extLst>
            <a:ext uri="{FF2B5EF4-FFF2-40B4-BE49-F238E27FC236}">
              <a16:creationId xmlns:a16="http://schemas.microsoft.com/office/drawing/2014/main" id="{9B042E41-FD8F-42D8-AB62-54099D2F3425}"/>
            </a:ext>
          </a:extLst>
        </xdr:cNvPr>
        <xdr:cNvSpPr txBox="1"/>
      </xdr:nvSpPr>
      <xdr:spPr>
        <a:xfrm>
          <a:off x="14288" y="4800599"/>
          <a:ext cx="155638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Arial" panose="020B0604020202020204" pitchFamily="34" charset="0"/>
              <a:ea typeface="+mn-ea"/>
              <a:cs typeface="Arial" panose="020B0604020202020204" pitchFamily="34" charset="0"/>
            </a:rPr>
            <a:t>‡</a:t>
          </a:r>
          <a:r>
            <a:rPr lang="en-US" sz="1100" b="0" i="0">
              <a:solidFill>
                <a:schemeClr val="dk1"/>
              </a:solidFill>
              <a:effectLst/>
              <a:latin typeface="+mn-lt"/>
              <a:ea typeface="+mn-ea"/>
              <a:cs typeface="+mn-cs"/>
            </a:rPr>
            <a:t> </a:t>
          </a:r>
          <a:r>
            <a:rPr lang="en-US" sz="800" b="0" i="0">
              <a:solidFill>
                <a:schemeClr val="dk1"/>
              </a:solidFill>
              <a:effectLst/>
              <a:latin typeface="Arial" panose="020B0604020202020204" pitchFamily="34" charset="0"/>
              <a:ea typeface="+mn-ea"/>
              <a:cs typeface="Arial" panose="020B0604020202020204" pitchFamily="34" charset="0"/>
            </a:rPr>
            <a:t>Data Provided by Ryan Blair, Ext. Area Specialist, Grain and Cotton Variety Testing, and Extension agents in counties shown above.  </a:t>
          </a:r>
          <a:r>
            <a:rPr lang="en-US" sz="800">
              <a:solidFill>
                <a:schemeClr val="dk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Hybrids that have any MS letter in common are not significantly different in yield at the 5% level of probability.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Highlighted cells indicate</a:t>
          </a:r>
          <a:r>
            <a:rPr lang="en-US" sz="800" baseline="0">
              <a:solidFill>
                <a:schemeClr val="dk1"/>
              </a:solidFill>
              <a:effectLst/>
              <a:latin typeface="Arial" panose="020B0604020202020204" pitchFamily="34" charset="0"/>
              <a:ea typeface="+mn-ea"/>
              <a:cs typeface="Arial" panose="020B0604020202020204" pitchFamily="34" charset="0"/>
            </a:rPr>
            <a:t> hybrids that were above average and bold/underline values indicate the top yield, within a location.</a:t>
          </a:r>
        </a:p>
        <a:p>
          <a:pPr eaLnBrk="1" fontAlgn="auto" latinLnBrk="0" hangingPunct="1"/>
          <a:r>
            <a:rPr lang="en-US" sz="800" baseline="0">
              <a:solidFill>
                <a:schemeClr val="dk1"/>
              </a:solidFill>
              <a:effectLst/>
              <a:latin typeface="Arial" panose="020B0604020202020204" pitchFamily="34" charset="0"/>
              <a:ea typeface="+mn-ea"/>
              <a:cs typeface="Arial" panose="020B0604020202020204" pitchFamily="34" charset="0"/>
            </a:rPr>
            <a:t>County locations include: Crockett, Gibson, Hardeman, Haywood, Henry (2 locs), Madison, Weakley, and WTREC (Jackson).</a:t>
          </a:r>
        </a:p>
        <a:p>
          <a:pPr eaLnBrk="1" fontAlgn="auto" latinLnBrk="0" hangingPunct="1"/>
          <a:endParaRPr lang="en-US" sz="80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endParaRPr lang="en-US" sz="800">
            <a:effectLst/>
            <a:latin typeface="Arial" panose="020B0604020202020204" pitchFamily="34" charset="0"/>
            <a:cs typeface="Arial" panose="020B0604020202020204" pitchFamily="34" charset="0"/>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826EFE1C-31A8-4161-A9B0-5774CC6853E6}"/>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FFA85AF3-F65C-4FD9-9575-35D245CEFADE}"/>
            </a:ext>
          </a:extLst>
        </xdr:cNvPr>
        <xdr:cNvSpPr txBox="1"/>
      </xdr:nvSpPr>
      <xdr:spPr>
        <a:xfrm>
          <a:off x="0" y="30216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16</xdr:row>
      <xdr:rowOff>44450</xdr:rowOff>
    </xdr:from>
    <xdr:to>
      <xdr:col>20</xdr:col>
      <xdr:colOff>348342</xdr:colOff>
      <xdr:row>22</xdr:row>
      <xdr:rowOff>54429</xdr:rowOff>
    </xdr:to>
    <xdr:sp macro="" textlink="">
      <xdr:nvSpPr>
        <xdr:cNvPr id="5" name="TextBox 4">
          <a:extLst>
            <a:ext uri="{FF2B5EF4-FFF2-40B4-BE49-F238E27FC236}">
              <a16:creationId xmlns:a16="http://schemas.microsoft.com/office/drawing/2014/main" id="{39EFE56C-EEE4-494C-8E61-9BD5E55102B5}"/>
            </a:ext>
          </a:extLst>
        </xdr:cNvPr>
        <xdr:cNvSpPr txBox="1"/>
      </xdr:nvSpPr>
      <xdr:spPr>
        <a:xfrm>
          <a:off x="0" y="3936093"/>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27</xdr:row>
      <xdr:rowOff>44450</xdr:rowOff>
    </xdr:from>
    <xdr:to>
      <xdr:col>20</xdr:col>
      <xdr:colOff>348342</xdr:colOff>
      <xdr:row>33</xdr:row>
      <xdr:rowOff>54429</xdr:rowOff>
    </xdr:to>
    <xdr:sp macro="" textlink="">
      <xdr:nvSpPr>
        <xdr:cNvPr id="2" name="TextBox 1">
          <a:extLst>
            <a:ext uri="{FF2B5EF4-FFF2-40B4-BE49-F238E27FC236}">
              <a16:creationId xmlns:a16="http://schemas.microsoft.com/office/drawing/2014/main" id="{27AE3DB3-87B0-4AC1-AF6E-4F1F5831458A}"/>
            </a:ext>
          </a:extLst>
        </xdr:cNvPr>
        <xdr:cNvSpPr txBox="1"/>
      </xdr:nvSpPr>
      <xdr:spPr>
        <a:xfrm>
          <a:off x="0" y="4915807"/>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15</xdr:row>
      <xdr:rowOff>44450</xdr:rowOff>
    </xdr:from>
    <xdr:to>
      <xdr:col>20</xdr:col>
      <xdr:colOff>348342</xdr:colOff>
      <xdr:row>21</xdr:row>
      <xdr:rowOff>54429</xdr:rowOff>
    </xdr:to>
    <xdr:sp macro="" textlink="">
      <xdr:nvSpPr>
        <xdr:cNvPr id="2" name="TextBox 1">
          <a:extLst>
            <a:ext uri="{FF2B5EF4-FFF2-40B4-BE49-F238E27FC236}">
              <a16:creationId xmlns:a16="http://schemas.microsoft.com/office/drawing/2014/main" id="{18ACAD6D-CC57-41ED-AA9F-FA4185B913CC}"/>
            </a:ext>
          </a:extLst>
        </xdr:cNvPr>
        <xdr:cNvSpPr txBox="1"/>
      </xdr:nvSpPr>
      <xdr:spPr>
        <a:xfrm>
          <a:off x="0" y="3179536"/>
          <a:ext cx="10771413" cy="95703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28575</xdr:rowOff>
    </xdr:from>
    <xdr:to>
      <xdr:col>14</xdr:col>
      <xdr:colOff>0</xdr:colOff>
      <xdr:row>25</xdr:row>
      <xdr:rowOff>114300</xdr:rowOff>
    </xdr:to>
    <xdr:sp macro="" textlink="">
      <xdr:nvSpPr>
        <xdr:cNvPr id="2" name="TextBox 1">
          <a:extLst>
            <a:ext uri="{FF2B5EF4-FFF2-40B4-BE49-F238E27FC236}">
              <a16:creationId xmlns:a16="http://schemas.microsoft.com/office/drawing/2014/main" id="{5FD27A86-594D-4EDB-AEBF-6B7278F461BF}"/>
            </a:ext>
          </a:extLst>
        </xdr:cNvPr>
        <xdr:cNvSpPr txBox="1"/>
      </xdr:nvSpPr>
      <xdr:spPr>
        <a:xfrm>
          <a:off x="0" y="3600450"/>
          <a:ext cx="1073467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0" i="0" u="none" strike="noStrike">
              <a:solidFill>
                <a:schemeClr val="dk1"/>
              </a:solidFill>
              <a:effectLst/>
              <a:latin typeface="Arial" panose="020B0604020202020204" pitchFamily="34" charset="0"/>
              <a:ea typeface="+mn-ea"/>
              <a:cs typeface="Arial" panose="020B0604020202020204" pitchFamily="34" charset="0"/>
            </a:rPr>
            <a:t>Yield adjusted to 13% moisture</a:t>
          </a:r>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*Treated plots sprayed with Miravis Top @13.7 fl oz/a + 0.25% Induce @ R3 growth stage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JAX varieties planted May 24, sprayed July 27, and harvested Oct. 19</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RECM varieties planted May 25, sprayed July 26, and harvested Oct. 11</a:t>
          </a:r>
        </a:p>
        <a:p>
          <a:pPr algn="l"/>
          <a:endParaRPr lang="en-US" sz="800">
            <a:latin typeface="Arial" panose="020B0604020202020204" pitchFamily="34" charset="0"/>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Other diseases noted: SDS = Sudden Death Syndrome</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JAX: Frogeye leaf spot ranged from 0 - 13%, averaged 3%; Target spot  from 0 - 14%, averaged 7%; Brown spot  from 10 - 17%, averaged 13%</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at RECM: Frogeye leaf spot ranged from 0 - 9%, averaged 2%; Target spot  from 0 - 19%, averaged 10%; Brown spot  from 7 - 21%, averaged 13%</a:t>
          </a:r>
        </a:p>
        <a:p>
          <a:pPr algn="l"/>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Rachel Guyer, and Wesley Crowder from replicated plots at 2 locations </a:t>
          </a:r>
        </a:p>
        <a:p>
          <a:pPr algn="l"/>
          <a:r>
            <a:rPr lang="en-US" sz="800" b="0" i="0" u="none" strike="noStrike">
              <a:solidFill>
                <a:schemeClr val="dk1"/>
              </a:solidFill>
              <a:effectLst/>
              <a:latin typeface="Arial" panose="020B0604020202020204" pitchFamily="34" charset="0"/>
              <a:ea typeface="+mn-ea"/>
              <a:cs typeface="Arial" panose="020B0604020202020204" pitchFamily="34" charset="0"/>
            </a:rPr>
            <a:t>County data provided by Ryan Blair, Ext. Area Specialist, and County Extension agents</a:t>
          </a:r>
          <a:endParaRPr lang="en-US" sz="800">
            <a:latin typeface="Arial" panose="020B0604020202020204" pitchFamily="34" charset="0"/>
            <a:cs typeface="Arial" panose="020B0604020202020204" pitchFamily="34" charset="0"/>
          </a:endParaRPr>
        </a:p>
      </xdr:txBody>
    </xdr:sp>
    <xdr:clientData/>
  </xdr:twoCellAnchor>
  <xdr:twoCellAnchor>
    <xdr:from>
      <xdr:col>0</xdr:col>
      <xdr:colOff>0</xdr:colOff>
      <xdr:row>16</xdr:row>
      <xdr:rowOff>28574</xdr:rowOff>
    </xdr:from>
    <xdr:to>
      <xdr:col>14</xdr:col>
      <xdr:colOff>9525</xdr:colOff>
      <xdr:row>31</xdr:row>
      <xdr:rowOff>28575</xdr:rowOff>
    </xdr:to>
    <xdr:sp macro="" textlink="">
      <xdr:nvSpPr>
        <xdr:cNvPr id="3" name="TextBox 2">
          <a:extLst>
            <a:ext uri="{FF2B5EF4-FFF2-40B4-BE49-F238E27FC236}">
              <a16:creationId xmlns:a16="http://schemas.microsoft.com/office/drawing/2014/main" id="{17DFB988-B803-4A06-8581-2C16C1643773}"/>
            </a:ext>
          </a:extLst>
        </xdr:cNvPr>
        <xdr:cNvSpPr txBox="1"/>
      </xdr:nvSpPr>
      <xdr:spPr>
        <a:xfrm>
          <a:off x="0" y="3600449"/>
          <a:ext cx="10744200" cy="2857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Yield adjusted to 15.5% moisture</a:t>
          </a:r>
          <a:endParaRPr lang="en-US" sz="1100">
            <a:latin typeface="Arial" panose="020B0604020202020204" pitchFamily="34" charset="0"/>
            <a:cs typeface="Arial" panose="020B0604020202020204" pitchFamily="34" charset="0"/>
          </a:endParaRP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MS= Varieties that have any MS letter in common are not statistically different in yield (based on 95% confidence)</a:t>
          </a: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in county trials </a:t>
          </a:r>
        </a:p>
        <a:p>
          <a:pPr algn="l"/>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*Treated plots sprayed with Miravis Neo @13.7 fl oz/a + 0.25% Induce @ VT-R1 growth stage</a:t>
          </a: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On-farm location</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s: Jackson (</a:t>
          </a:r>
          <a:r>
            <a:rPr lang="en-US" sz="1100" b="0" i="0" u="none" strike="noStrike">
              <a:solidFill>
                <a:schemeClr val="dk1"/>
              </a:solidFill>
              <a:effectLst/>
              <a:latin typeface="Arial" panose="020B0604020202020204" pitchFamily="34" charset="0"/>
              <a:ea typeface="+mn-ea"/>
              <a:cs typeface="Arial" panose="020B0604020202020204" pitchFamily="34" charset="0"/>
            </a:rPr>
            <a:t>JAX) hybrids planted Apr</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25</a:t>
          </a:r>
          <a:r>
            <a:rPr lang="en-US" sz="1100" b="0" i="0" u="none" strike="noStrike">
              <a:solidFill>
                <a:schemeClr val="dk1"/>
              </a:solidFill>
              <a:effectLst/>
              <a:latin typeface="Arial" panose="020B0604020202020204" pitchFamily="34" charset="0"/>
              <a:ea typeface="+mn-ea"/>
              <a:cs typeface="Arial" panose="020B0604020202020204" pitchFamily="34" charset="0"/>
            </a:rPr>
            <a:t>, sprayed July 3, &amp; harvested Sept. 10; Gibson Co hybrids planted Apr 17, sprayed June</a:t>
          </a:r>
          <a:r>
            <a:rPr lang="en-US" sz="1100" b="0" i="0" u="none" strike="noStrike" baseline="0">
              <a:solidFill>
                <a:schemeClr val="dk1"/>
              </a:solidFill>
              <a:effectLst/>
              <a:latin typeface="Arial" panose="020B0604020202020204" pitchFamily="34" charset="0"/>
              <a:ea typeface="+mn-ea"/>
              <a:cs typeface="Arial" panose="020B0604020202020204" pitchFamily="34" charset="0"/>
            </a:rPr>
            <a:t> 24</a:t>
          </a:r>
          <a:r>
            <a:rPr lang="en-US" sz="1100" b="0" i="0" u="none" strike="noStrike">
              <a:solidFill>
                <a:schemeClr val="dk1"/>
              </a:solidFill>
              <a:effectLst/>
              <a:latin typeface="Arial" panose="020B0604020202020204" pitchFamily="34" charset="0"/>
              <a:ea typeface="+mn-ea"/>
              <a:cs typeface="Arial" panose="020B0604020202020204" pitchFamily="34" charset="0"/>
            </a:rPr>
            <a:t>, &amp; harvested Sept. 10</a:t>
          </a: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RECM hybrids planted Apr 22, sprayed June 28, and harvested Sept. 23; WTREC hybrids planted Apr 16, sprayed June 25 &amp; harvested Sept. 5</a:t>
          </a:r>
        </a:p>
        <a:p>
          <a:pPr algn="l"/>
          <a:endParaRPr lang="en-US" sz="1100">
            <a:latin typeface="Arial" panose="020B0604020202020204" pitchFamily="34" charset="0"/>
            <a:cs typeface="Arial" panose="020B0604020202020204" pitchFamily="34" charset="0"/>
          </a:endParaRP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NONE, LOW, MOD, and HIGH is a relative ranking of disease severity at each location. </a:t>
          </a: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Disease ratings at On-farm JAX Location: Grey leaf spot ranged from 0.5 - 8.3%, averaged 2.7%</a:t>
          </a: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Disease ratings at RECM: Grey leaf spot ranged from 2.3 - 15.5, averaged 6.9%</a:t>
          </a:r>
        </a:p>
        <a:p>
          <a:pPr algn="l"/>
          <a:endParaRPr lang="en-US" sz="1100" b="0" i="0" u="none" strike="noStrike">
            <a:solidFill>
              <a:schemeClr val="dk1"/>
            </a:solidFill>
            <a:effectLst/>
            <a:latin typeface="Arial" panose="020B0604020202020204" pitchFamily="34" charset="0"/>
            <a:ea typeface="+mn-ea"/>
            <a:cs typeface="Arial" panose="020B0604020202020204" pitchFamily="34" charset="0"/>
          </a:endParaRPr>
        </a:p>
        <a:p>
          <a:pPr algn="l"/>
          <a:r>
            <a:rPr lang="en-US" sz="1100" b="0" i="0" u="none" strike="noStrike">
              <a:solidFill>
                <a:schemeClr val="dk1"/>
              </a:solidFill>
              <a:effectLst/>
              <a:latin typeface="Arial" panose="020B0604020202020204" pitchFamily="34" charset="0"/>
              <a:ea typeface="+mn-ea"/>
              <a:cs typeface="Arial" panose="020B0604020202020204" pitchFamily="34" charset="0"/>
            </a:rPr>
            <a:t>Disease ratings &amp; yield data compiled by Dr. Heather Kelly and Wesley Crowder from replicated plots at 2 locations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Arial" panose="020B0604020202020204" pitchFamily="34" charset="0"/>
              <a:ea typeface="+mn-ea"/>
              <a:cs typeface="Arial" panose="020B0604020202020204" pitchFamily="34" charset="0"/>
            </a:rPr>
            <a:t>County and large strip data provided by Ryan Blair, Ext. Area Specialist, and County Extension agents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38100</xdr:rowOff>
    </xdr:from>
    <xdr:to>
      <xdr:col>16</xdr:col>
      <xdr:colOff>0</xdr:colOff>
      <xdr:row>11</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3419475"/>
          <a:ext cx="100774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For a full description of abbreviated biotech traits, see table 18.</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All yields are adjusted to 15.5% moisture.</a:t>
          </a:r>
        </a:p>
        <a:p>
          <a:endParaRPr lang="en-US" sz="8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28</xdr:row>
      <xdr:rowOff>44450</xdr:rowOff>
    </xdr:from>
    <xdr:to>
      <xdr:col>20</xdr:col>
      <xdr:colOff>348342</xdr:colOff>
      <xdr:row>34</xdr:row>
      <xdr:rowOff>139700</xdr:rowOff>
    </xdr:to>
    <xdr:sp macro="" textlink="">
      <xdr:nvSpPr>
        <xdr:cNvPr id="3" name="TextBox 2">
          <a:extLst>
            <a:ext uri="{FF2B5EF4-FFF2-40B4-BE49-F238E27FC236}">
              <a16:creationId xmlns:a16="http://schemas.microsoft.com/office/drawing/2014/main" id="{8B68CB81-D4FE-42AA-8EDF-237E0A89799B}"/>
            </a:ext>
          </a:extLst>
        </xdr:cNvPr>
        <xdr:cNvSpPr txBox="1"/>
      </xdr:nvSpPr>
      <xdr:spPr>
        <a:xfrm>
          <a:off x="0" y="5124450"/>
          <a:ext cx="10660742" cy="10604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Hybrids that have any MS letter in common are not significantly different at the 5% level of probability.</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Protein, Oil, and Starch on a dry weight basis.</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Values highlighted in orange</a:t>
          </a:r>
          <a:r>
            <a:rPr lang="en-US" sz="800" baseline="0">
              <a:effectLst/>
              <a:latin typeface="Arial" panose="020B0604020202020204" pitchFamily="34" charset="0"/>
              <a:cs typeface="Arial" panose="020B0604020202020204" pitchFamily="34" charset="0"/>
            </a:rPr>
            <a:t> are above average</a:t>
          </a:r>
          <a:r>
            <a:rPr lang="en-US" sz="800">
              <a:effectLst/>
              <a:latin typeface="Arial" panose="020B0604020202020204" pitchFamily="34" charset="0"/>
              <a:cs typeface="Arial" panose="020B0604020202020204" pitchFamily="34" charset="0"/>
            </a:rPr>
            <a:t>, values highted in dark orange are in the upper 25%. MS letters highlighted in dark orange are in the "A group", indicating no statistical difference from the top-performing variety, for a given trait. </a:t>
          </a:r>
        </a:p>
        <a:p>
          <a:pPr marL="0" marR="0" lvl="0" indent="0" algn="l" defTabSz="914400" eaLnBrk="1" fontAlgn="auto" latinLnBrk="0" hangingPunct="1">
            <a:lnSpc>
              <a:spcPct val="100000"/>
            </a:lnSpc>
            <a:spcBef>
              <a:spcPts val="0"/>
            </a:spcBef>
            <a:spcAft>
              <a:spcPts val="0"/>
            </a:spcAft>
            <a:buClrTx/>
            <a:buSzTx/>
            <a:buFontTx/>
            <a:buNone/>
            <a:tabLst/>
            <a:defRPr/>
          </a:pPr>
          <a:r>
            <a:rPr lang="en-US" sz="800">
              <a:effectLst/>
              <a:latin typeface="Arial" panose="020B0604020202020204" pitchFamily="34" charset="0"/>
              <a:cs typeface="Arial" panose="020B0604020202020204" pitchFamily="34" charset="0"/>
            </a:rPr>
            <a:t>Greeneville and Spring Hill locations were dropped from across locations analysis due to high trial variation.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endParaRPr>
        </a:p>
        <a:p>
          <a:endParaRPr lang="en-US" sz="8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28576</xdr:colOff>
      <xdr:row>27</xdr:row>
      <xdr:rowOff>28576</xdr:rowOff>
    </xdr:from>
    <xdr:to>
      <xdr:col>24</xdr:col>
      <xdr:colOff>127001</xdr:colOff>
      <xdr:row>32</xdr:row>
      <xdr:rowOff>0</xdr:rowOff>
    </xdr:to>
    <xdr:sp macro="" textlink="">
      <xdr:nvSpPr>
        <xdr:cNvPr id="2" name="TextBox 1">
          <a:extLst>
            <a:ext uri="{FF2B5EF4-FFF2-40B4-BE49-F238E27FC236}">
              <a16:creationId xmlns:a16="http://schemas.microsoft.com/office/drawing/2014/main" id="{DB92D530-CE21-4A95-9CDE-2813B82B76B0}"/>
            </a:ext>
          </a:extLst>
        </xdr:cNvPr>
        <xdr:cNvSpPr txBox="1"/>
      </xdr:nvSpPr>
      <xdr:spPr>
        <a:xfrm>
          <a:off x="28576" y="5172076"/>
          <a:ext cx="10628842" cy="81809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t>
          </a:r>
          <a:r>
            <a:rPr lang="en-US" sz="800" b="0" i="0">
              <a:solidFill>
                <a:schemeClr val="dk1"/>
              </a:solidFill>
              <a:effectLst/>
              <a:latin typeface="Arial" panose="020B0604020202020204" pitchFamily="34" charset="0"/>
              <a:ea typeface="+mn-ea"/>
              <a:cs typeface="Arial" panose="020B0604020202020204" pitchFamily="34" charset="0"/>
            </a:rPr>
            <a:t>Hybrids that have any MS letter in common are not significantly different in yield at the 5% level of probability.</a:t>
          </a:r>
          <a:r>
            <a:rPr lang="en-US" sz="8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marL="0" marR="0" lvl="0" indent="0" defTabSz="914400" eaLnBrk="1" fontAlgn="auto" latinLnBrk="0" hangingPunct="1">
            <a:lnSpc>
              <a:spcPct val="100000"/>
            </a:lnSpc>
            <a:spcBef>
              <a:spcPts val="0"/>
            </a:spcBef>
            <a:spcAft>
              <a:spcPts val="0"/>
            </a:spcAft>
            <a:buClrTx/>
            <a:buSzTx/>
            <a:buFontTx/>
            <a:buNone/>
            <a:tabLst/>
            <a:defRPr/>
          </a:pPr>
          <a:r>
            <a:rPr lang="en-US" sz="800" b="0" i="0" u="none" strike="noStrike">
              <a:solidFill>
                <a:schemeClr val="dk1"/>
              </a:solidFill>
              <a:effectLst/>
              <a:latin typeface="Arial" panose="020B0604020202020204" pitchFamily="34" charset="0"/>
              <a:ea typeface="+mn-ea"/>
              <a:cs typeface="Arial" panose="020B0604020202020204" pitchFamily="34" charset="0"/>
            </a:rPr>
            <a:t>‡ </a:t>
          </a:r>
          <a:r>
            <a:rPr lang="en-US" sz="800">
              <a:solidFill>
                <a:schemeClr val="dk1"/>
              </a:solidFill>
              <a:effectLst/>
              <a:latin typeface="Arial" panose="020B0604020202020204" pitchFamily="34" charset="0"/>
              <a:ea typeface="+mn-ea"/>
              <a:cs typeface="Arial" panose="020B0604020202020204" pitchFamily="34" charset="0"/>
            </a:rPr>
            <a:t> For a full description of abbreviated biotech traits, see table 18.</a:t>
          </a:r>
          <a:endParaRPr lang="en-US" sz="800" b="0" i="0" u="none" strike="noStrik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Values highlighted in light orange are above average for a given trait, MS letters highlighted in dark orange are in the "A group", indicating no statistical difference from the top-performing variety, for a given trait. </a:t>
          </a: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effectLst/>
              <a:latin typeface="Arial" panose="020B0604020202020204" pitchFamily="34" charset="0"/>
              <a:ea typeface="+mn-ea"/>
              <a:cs typeface="Arial" panose="020B0604020202020204" pitchFamily="34" charset="0"/>
            </a:rPr>
            <a:t>Greeneville and Spring Hill locations were dropped from across locations analysis due to high trial variation. </a:t>
          </a: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14288</xdr:colOff>
      <xdr:row>12</xdr:row>
      <xdr:rowOff>38099</xdr:rowOff>
    </xdr:from>
    <xdr:to>
      <xdr:col>18</xdr:col>
      <xdr:colOff>0</xdr:colOff>
      <xdr:row>18</xdr:row>
      <xdr:rowOff>133349</xdr:rowOff>
    </xdr:to>
    <xdr:sp macro="" textlink="">
      <xdr:nvSpPr>
        <xdr:cNvPr id="2" name="TextBox 1">
          <a:extLst>
            <a:ext uri="{FF2B5EF4-FFF2-40B4-BE49-F238E27FC236}">
              <a16:creationId xmlns:a16="http://schemas.microsoft.com/office/drawing/2014/main" id="{A1A9FAB0-721D-4D48-A2F0-07AF3E6B9312}"/>
            </a:ext>
          </a:extLst>
        </xdr:cNvPr>
        <xdr:cNvSpPr txBox="1"/>
      </xdr:nvSpPr>
      <xdr:spPr>
        <a:xfrm>
          <a:off x="14288" y="4483099"/>
          <a:ext cx="10253662"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Arial" panose="020B0604020202020204" pitchFamily="34" charset="0"/>
              <a:ea typeface="+mn-ea"/>
              <a:cs typeface="Arial" panose="020B0604020202020204" pitchFamily="34" charset="0"/>
            </a:rPr>
            <a:t>‡</a:t>
          </a:r>
          <a:r>
            <a:rPr lang="en-US" sz="1100" b="0" i="0">
              <a:solidFill>
                <a:schemeClr val="dk1"/>
              </a:solidFill>
              <a:effectLst/>
              <a:latin typeface="+mn-lt"/>
              <a:ea typeface="+mn-ea"/>
              <a:cs typeface="+mn-cs"/>
            </a:rPr>
            <a:t> </a:t>
          </a:r>
          <a:r>
            <a:rPr lang="en-US" sz="800" b="0" i="0">
              <a:solidFill>
                <a:schemeClr val="dk1"/>
              </a:solidFill>
              <a:effectLst/>
              <a:latin typeface="Arial" panose="020B0604020202020204" pitchFamily="34" charset="0"/>
              <a:ea typeface="+mn-ea"/>
              <a:cs typeface="Arial" panose="020B0604020202020204" pitchFamily="34" charset="0"/>
            </a:rPr>
            <a:t>Data Provided by Ryan Blair, Ext. Area Specialist, Grain and Cotton Variety Testing, and Extension agents in counties shown above.  </a:t>
          </a:r>
          <a:r>
            <a:rPr lang="en-US" sz="800">
              <a:solidFill>
                <a:schemeClr val="dk1"/>
              </a:solidFill>
              <a:effectLst/>
              <a:latin typeface="Arial" panose="020B0604020202020204" pitchFamily="34" charset="0"/>
              <a:ea typeface="+mn-ea"/>
              <a:cs typeface="Arial" panose="020B0604020202020204" pitchFamily="34" charset="0"/>
            </a:rPr>
            <a:t> </a:t>
          </a:r>
          <a:endParaRPr lang="en-US" sz="8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Hybrids that have any MS letter in common are not significantly different in yield at the 5% level of probability.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Asterisks after a hybrid name indicate the number of preceding consecutive years in the top-performing "A" group. </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 All yields are adjusted to 15.5% moisture.</a:t>
          </a:r>
        </a:p>
        <a:p>
          <a:pPr eaLnBrk="1" fontAlgn="auto" latinLnBrk="0" hangingPunct="1"/>
          <a:r>
            <a:rPr lang="en-US" sz="800">
              <a:solidFill>
                <a:schemeClr val="dk1"/>
              </a:solidFill>
              <a:effectLst/>
              <a:latin typeface="Arial" panose="020B0604020202020204" pitchFamily="34" charset="0"/>
              <a:ea typeface="+mn-ea"/>
              <a:cs typeface="Arial" panose="020B0604020202020204" pitchFamily="34" charset="0"/>
            </a:rPr>
            <a:t>Highlighted cells indicate</a:t>
          </a:r>
          <a:r>
            <a:rPr lang="en-US" sz="800" baseline="0">
              <a:solidFill>
                <a:schemeClr val="dk1"/>
              </a:solidFill>
              <a:effectLst/>
              <a:latin typeface="Arial" panose="020B0604020202020204" pitchFamily="34" charset="0"/>
              <a:ea typeface="+mn-ea"/>
              <a:cs typeface="Arial" panose="020B0604020202020204" pitchFamily="34" charset="0"/>
            </a:rPr>
            <a:t> hybrids that were above average and bold/underline values indicate the top yield, within a location.</a:t>
          </a:r>
        </a:p>
        <a:p>
          <a:pPr eaLnBrk="1" fontAlgn="auto" latinLnBrk="0" hangingPunct="1"/>
          <a:r>
            <a:rPr lang="en-US" sz="800" baseline="0">
              <a:solidFill>
                <a:schemeClr val="dk1"/>
              </a:solidFill>
              <a:effectLst/>
              <a:latin typeface="Arial" panose="020B0604020202020204" pitchFamily="34" charset="0"/>
              <a:ea typeface="+mn-ea"/>
              <a:cs typeface="Arial" panose="020B0604020202020204" pitchFamily="34" charset="0"/>
            </a:rPr>
            <a:t>County locations include: Bradley, Crockett, Gibson, Giles, Hardeman, Haywood, Henry (2 locs), Jefferson, Madison, Montgomery, Obion, Warren, Weakley, and WTREC (Jackson).</a:t>
          </a:r>
        </a:p>
        <a:p>
          <a:pPr eaLnBrk="1" fontAlgn="auto" latinLnBrk="0" hangingPunct="1"/>
          <a:endParaRPr lang="en-US" sz="80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endParaRPr lang="en-US" sz="800">
            <a:effectLst/>
            <a:latin typeface="Arial" panose="020B0604020202020204" pitchFamily="34" charset="0"/>
            <a:cs typeface="Arial" panose="020B0604020202020204" pitchFamily="34" charset="0"/>
          </a:endParaRPr>
        </a:p>
        <a:p>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suzannah.wiggins@corteva.com" TargetMode="External"/><Relationship Id="rId13" Type="http://schemas.openxmlformats.org/officeDocument/2006/relationships/hyperlink" Target="mailto:max.crittenden@innvictis.com" TargetMode="External"/><Relationship Id="rId18" Type="http://schemas.openxmlformats.org/officeDocument/2006/relationships/hyperlink" Target="http://www.progenyag.com/" TargetMode="External"/><Relationship Id="rId3" Type="http://schemas.openxmlformats.org/officeDocument/2006/relationships/hyperlink" Target="http://www.revereseed.com/" TargetMode="External"/><Relationship Id="rId7" Type="http://schemas.openxmlformats.org/officeDocument/2006/relationships/hyperlink" Target="mailto:nchammoun@cniag.com" TargetMode="External"/><Relationship Id="rId12" Type="http://schemas.openxmlformats.org/officeDocument/2006/relationships/hyperlink" Target="mailto:brock.sargeant@nutrien.com" TargetMode="External"/><Relationship Id="rId17" Type="http://schemas.openxmlformats.org/officeDocument/2006/relationships/hyperlink" Target="http://www.dynagroseed.com/" TargetMode="External"/><Relationship Id="rId2" Type="http://schemas.openxmlformats.org/officeDocument/2006/relationships/hyperlink" Target="http://www.innvictis.com/" TargetMode="External"/><Relationship Id="rId16" Type="http://schemas.openxmlformats.org/officeDocument/2006/relationships/hyperlink" Target="http://www.cropscience.bayer.us/brands/dekalb" TargetMode="External"/><Relationship Id="rId20" Type="http://schemas.openxmlformats.org/officeDocument/2006/relationships/printerSettings" Target="../printerSettings/printerSettings20.bin"/><Relationship Id="rId1" Type="http://schemas.openxmlformats.org/officeDocument/2006/relationships/hyperlink" Target="mailto:bmurray@progenyag.com" TargetMode="External"/><Relationship Id="rId6" Type="http://schemas.openxmlformats.org/officeDocument/2006/relationships/hyperlink" Target="mailto:nchammoun@cniag.com" TargetMode="External"/><Relationship Id="rId11" Type="http://schemas.openxmlformats.org/officeDocument/2006/relationships/hyperlink" Target="mailto:wesley.rodgers@bayer.com" TargetMode="External"/><Relationship Id="rId5" Type="http://schemas.openxmlformats.org/officeDocument/2006/relationships/hyperlink" Target="mailto:dave.lucas772@gmail.com" TargetMode="External"/><Relationship Id="rId15" Type="http://schemas.openxmlformats.org/officeDocument/2006/relationships/hyperlink" Target="https://www.1stchoiceseeds.com/" TargetMode="External"/><Relationship Id="rId10" Type="http://schemas.openxmlformats.org/officeDocument/2006/relationships/hyperlink" Target="mailto:cory.chelko@revereseed.com" TargetMode="External"/><Relationship Id="rId19" Type="http://schemas.openxmlformats.org/officeDocument/2006/relationships/hyperlink" Target="http://www.greatheardseed.com/" TargetMode="External"/><Relationship Id="rId4" Type="http://schemas.openxmlformats.org/officeDocument/2006/relationships/hyperlink" Target="mailto:smiller@1stchoiceseeds.com" TargetMode="External"/><Relationship Id="rId9" Type="http://schemas.openxmlformats.org/officeDocument/2006/relationships/hyperlink" Target="http://www.pioneer.com/" TargetMode="External"/><Relationship Id="rId14" Type="http://schemas.openxmlformats.org/officeDocument/2006/relationships/hyperlink" Target="http://www.integraseed.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59999389629810485"/>
    <pageSetUpPr fitToPage="1"/>
  </sheetPr>
  <dimension ref="A1:L44"/>
  <sheetViews>
    <sheetView zoomScaleNormal="100" workbookViewId="0">
      <selection activeCell="W27" sqref="W27"/>
    </sheetView>
  </sheetViews>
  <sheetFormatPr defaultRowHeight="12.5" x14ac:dyDescent="0.25"/>
  <cols>
    <col min="1" max="1" width="12.1796875" style="11" customWidth="1"/>
    <col min="2" max="2" width="20.54296875" style="2" customWidth="1"/>
    <col min="3" max="3" width="15.54296875" style="11" customWidth="1"/>
    <col min="4" max="4" width="14.81640625" style="11" customWidth="1"/>
    <col min="5" max="5" width="19.1796875" style="11" customWidth="1"/>
    <col min="6" max="6" width="17.54296875" style="2" customWidth="1"/>
    <col min="7" max="7" width="25.36328125" style="11" customWidth="1"/>
  </cols>
  <sheetData>
    <row r="1" spans="1:12" ht="30" customHeight="1" x14ac:dyDescent="0.3">
      <c r="A1" s="491" t="s">
        <v>218</v>
      </c>
      <c r="B1" s="491"/>
      <c r="C1" s="491"/>
      <c r="D1" s="491"/>
      <c r="E1" s="491"/>
      <c r="F1" s="491"/>
      <c r="G1" s="491"/>
    </row>
    <row r="2" spans="1:12" ht="13" x14ac:dyDescent="0.3">
      <c r="A2" s="57"/>
      <c r="B2" s="37"/>
      <c r="C2" s="63"/>
      <c r="D2" s="63"/>
      <c r="E2" s="63"/>
      <c r="F2" s="37"/>
      <c r="G2" s="63"/>
    </row>
    <row r="3" spans="1:12" ht="13.5" thickBot="1" x14ac:dyDescent="0.3">
      <c r="A3" s="5" t="s">
        <v>8</v>
      </c>
      <c r="B3" s="37"/>
      <c r="C3" s="63"/>
      <c r="D3" s="63"/>
      <c r="E3" s="63"/>
      <c r="F3" s="37"/>
      <c r="G3" s="63"/>
    </row>
    <row r="4" spans="1:12" ht="28" customHeight="1" x14ac:dyDescent="0.3">
      <c r="A4" s="65" t="s">
        <v>3</v>
      </c>
      <c r="B4" s="65" t="s">
        <v>82</v>
      </c>
      <c r="C4" s="65" t="s">
        <v>34</v>
      </c>
      <c r="D4" s="65" t="s">
        <v>4</v>
      </c>
      <c r="E4" s="65" t="s">
        <v>5</v>
      </c>
      <c r="F4" s="66" t="s">
        <v>7</v>
      </c>
      <c r="G4" s="65" t="s">
        <v>6</v>
      </c>
    </row>
    <row r="5" spans="1:12" ht="12.75" hidden="1" customHeight="1" x14ac:dyDescent="0.25">
      <c r="A5" s="62" t="s">
        <v>41</v>
      </c>
      <c r="B5" s="60" t="s">
        <v>40</v>
      </c>
      <c r="C5" s="62" t="s">
        <v>42</v>
      </c>
      <c r="D5" s="74" t="s">
        <v>43</v>
      </c>
      <c r="E5" s="74" t="s">
        <v>44</v>
      </c>
      <c r="F5" s="61" t="s">
        <v>45</v>
      </c>
      <c r="G5" s="76" t="s">
        <v>46</v>
      </c>
    </row>
    <row r="6" spans="1:12" ht="12.75" customHeight="1" x14ac:dyDescent="0.25">
      <c r="A6" s="192" t="s">
        <v>2</v>
      </c>
      <c r="B6" s="192" t="s">
        <v>12</v>
      </c>
      <c r="C6" s="192" t="s">
        <v>35</v>
      </c>
      <c r="D6" s="193">
        <v>45400</v>
      </c>
      <c r="E6" s="193">
        <v>45544</v>
      </c>
      <c r="F6" s="194">
        <v>34069</v>
      </c>
      <c r="G6" s="63" t="s">
        <v>332</v>
      </c>
    </row>
    <row r="7" spans="1:12" ht="12.75" customHeight="1" x14ac:dyDescent="0.25">
      <c r="A7" s="198" t="s">
        <v>1</v>
      </c>
      <c r="B7" s="198" t="s">
        <v>80</v>
      </c>
      <c r="C7" s="198" t="s">
        <v>35</v>
      </c>
      <c r="D7" s="199">
        <v>45404</v>
      </c>
      <c r="E7" s="199">
        <v>45539</v>
      </c>
      <c r="F7" s="200">
        <v>31781</v>
      </c>
      <c r="G7" s="198" t="s">
        <v>329</v>
      </c>
      <c r="J7" s="80"/>
      <c r="K7" s="80"/>
      <c r="L7" s="80"/>
    </row>
    <row r="8" spans="1:12" ht="12.75" customHeight="1" x14ac:dyDescent="0.25">
      <c r="A8" s="192" t="s">
        <v>1</v>
      </c>
      <c r="B8" s="192" t="s">
        <v>80</v>
      </c>
      <c r="C8" s="192" t="s">
        <v>36</v>
      </c>
      <c r="D8" s="193">
        <v>45405</v>
      </c>
      <c r="E8" s="193">
        <v>45539</v>
      </c>
      <c r="F8" s="194">
        <v>32234</v>
      </c>
      <c r="G8" s="192" t="s">
        <v>329</v>
      </c>
      <c r="J8" s="80"/>
      <c r="K8" s="80"/>
      <c r="L8" s="80"/>
    </row>
    <row r="9" spans="1:12" ht="12.75" customHeight="1" x14ac:dyDescent="0.25">
      <c r="A9" s="198" t="s">
        <v>101</v>
      </c>
      <c r="B9" s="198" t="s">
        <v>102</v>
      </c>
      <c r="C9" s="198" t="s">
        <v>36</v>
      </c>
      <c r="D9" s="199">
        <v>45398</v>
      </c>
      <c r="E9" s="199">
        <v>45554</v>
      </c>
      <c r="F9" s="200">
        <v>31585</v>
      </c>
      <c r="G9" s="198" t="s">
        <v>327</v>
      </c>
      <c r="J9" s="80"/>
      <c r="K9" s="80"/>
      <c r="L9" s="80"/>
    </row>
    <row r="10" spans="1:12" ht="14.5" customHeight="1" x14ac:dyDescent="0.25">
      <c r="A10" s="63" t="s">
        <v>157</v>
      </c>
      <c r="B10" s="63" t="s">
        <v>172</v>
      </c>
      <c r="C10" s="63" t="s">
        <v>36</v>
      </c>
      <c r="D10" s="193">
        <v>45399</v>
      </c>
      <c r="E10" s="193">
        <v>45565</v>
      </c>
      <c r="F10" s="194">
        <v>31220</v>
      </c>
      <c r="G10" s="63" t="s">
        <v>328</v>
      </c>
      <c r="J10" s="80"/>
      <c r="K10" s="80"/>
      <c r="L10" s="80"/>
    </row>
    <row r="11" spans="1:12" ht="13" x14ac:dyDescent="0.25">
      <c r="A11" s="198" t="s">
        <v>0</v>
      </c>
      <c r="B11" s="198" t="s">
        <v>81</v>
      </c>
      <c r="C11" s="198" t="s">
        <v>35</v>
      </c>
      <c r="D11" s="199">
        <v>45407</v>
      </c>
      <c r="E11" s="199">
        <v>45555</v>
      </c>
      <c r="F11" s="200">
        <v>32481</v>
      </c>
      <c r="G11" s="198" t="s">
        <v>555</v>
      </c>
      <c r="J11" s="80"/>
      <c r="K11" s="80"/>
      <c r="L11" s="80"/>
    </row>
    <row r="12" spans="1:12" ht="14.25" customHeight="1" x14ac:dyDescent="0.25">
      <c r="A12" s="192" t="s">
        <v>0</v>
      </c>
      <c r="B12" s="192" t="s">
        <v>81</v>
      </c>
      <c r="C12" s="192" t="s">
        <v>36</v>
      </c>
      <c r="D12" s="193">
        <v>45407</v>
      </c>
      <c r="E12" s="193">
        <v>45545</v>
      </c>
      <c r="F12" s="194">
        <v>31055</v>
      </c>
      <c r="G12" s="192" t="s">
        <v>554</v>
      </c>
      <c r="J12" s="80"/>
      <c r="K12" s="80"/>
      <c r="L12" s="80"/>
    </row>
    <row r="13" spans="1:12" ht="12.75" customHeight="1" x14ac:dyDescent="0.25">
      <c r="A13" s="201" t="s">
        <v>32</v>
      </c>
      <c r="B13" s="201" t="s">
        <v>31</v>
      </c>
      <c r="C13" s="201" t="s">
        <v>35</v>
      </c>
      <c r="D13" s="202">
        <v>45405</v>
      </c>
      <c r="E13" s="203">
        <v>45542</v>
      </c>
      <c r="F13" s="204">
        <v>38546</v>
      </c>
      <c r="G13" s="201" t="s">
        <v>330</v>
      </c>
    </row>
    <row r="14" spans="1:12" ht="13.5" thickBot="1" x14ac:dyDescent="0.3">
      <c r="A14" s="195" t="s">
        <v>33</v>
      </c>
      <c r="B14" s="195" t="s">
        <v>37</v>
      </c>
      <c r="C14" s="195" t="s">
        <v>35</v>
      </c>
      <c r="D14" s="196">
        <v>45406</v>
      </c>
      <c r="E14" s="196">
        <v>45545</v>
      </c>
      <c r="F14" s="197" t="s">
        <v>192</v>
      </c>
      <c r="G14" s="75" t="s">
        <v>331</v>
      </c>
      <c r="J14" s="80"/>
      <c r="K14" s="80"/>
      <c r="L14" s="80"/>
    </row>
    <row r="15" spans="1:12" ht="13" x14ac:dyDescent="0.25">
      <c r="J15" s="80"/>
      <c r="K15" s="80"/>
      <c r="L15" s="80"/>
    </row>
    <row r="16" spans="1:12" ht="14.25" customHeight="1" thickBot="1" x14ac:dyDescent="0.3">
      <c r="A16" s="5" t="s">
        <v>9</v>
      </c>
      <c r="C16" s="64"/>
      <c r="D16" s="64"/>
      <c r="E16" s="64"/>
      <c r="F16" s="54"/>
      <c r="G16" s="64"/>
      <c r="J16" s="80"/>
      <c r="K16" s="80"/>
      <c r="L16" s="80"/>
    </row>
    <row r="17" spans="1:12" ht="12.75" customHeight="1" x14ac:dyDescent="0.25">
      <c r="A17" s="492" t="s">
        <v>3</v>
      </c>
      <c r="B17" s="492" t="s">
        <v>82</v>
      </c>
      <c r="C17" s="492" t="s">
        <v>34</v>
      </c>
      <c r="D17" s="492" t="s">
        <v>4</v>
      </c>
      <c r="E17" s="492" t="s">
        <v>5</v>
      </c>
      <c r="F17" s="492" t="s">
        <v>7</v>
      </c>
      <c r="G17" s="492" t="s">
        <v>6</v>
      </c>
      <c r="J17" s="80"/>
      <c r="K17" s="80"/>
      <c r="L17" s="80"/>
    </row>
    <row r="18" spans="1:12" ht="13" x14ac:dyDescent="0.25">
      <c r="A18" s="493"/>
      <c r="B18" s="493"/>
      <c r="C18" s="493"/>
      <c r="D18" s="493"/>
      <c r="E18" s="493"/>
      <c r="F18" s="493"/>
      <c r="G18" s="493"/>
      <c r="J18" s="80"/>
      <c r="K18" s="80"/>
      <c r="L18" s="80"/>
    </row>
    <row r="19" spans="1:12" ht="13" x14ac:dyDescent="0.25">
      <c r="A19" s="192" t="s">
        <v>2</v>
      </c>
      <c r="B19" s="205" t="s">
        <v>12</v>
      </c>
      <c r="C19" s="192" t="s">
        <v>35</v>
      </c>
      <c r="D19" s="193">
        <v>45400</v>
      </c>
      <c r="E19" s="193">
        <v>45547</v>
      </c>
      <c r="F19" s="194">
        <v>33994</v>
      </c>
      <c r="G19" s="63" t="s">
        <v>332</v>
      </c>
      <c r="J19" s="80"/>
      <c r="K19" s="80"/>
      <c r="L19" s="80"/>
    </row>
    <row r="20" spans="1:12" ht="12.75" customHeight="1" x14ac:dyDescent="0.25">
      <c r="A20" s="198" t="s">
        <v>1</v>
      </c>
      <c r="B20" s="207" t="s">
        <v>80</v>
      </c>
      <c r="C20" s="198" t="s">
        <v>35</v>
      </c>
      <c r="D20" s="199">
        <v>45404</v>
      </c>
      <c r="E20" s="199">
        <v>45540</v>
      </c>
      <c r="F20" s="200">
        <v>32958</v>
      </c>
      <c r="G20" s="198" t="s">
        <v>329</v>
      </c>
      <c r="J20" s="80"/>
      <c r="K20" s="80"/>
      <c r="L20" s="80"/>
    </row>
    <row r="21" spans="1:12" ht="12.75" customHeight="1" x14ac:dyDescent="0.25">
      <c r="A21" s="192" t="s">
        <v>1</v>
      </c>
      <c r="B21" s="205" t="s">
        <v>80</v>
      </c>
      <c r="C21" s="192" t="s">
        <v>36</v>
      </c>
      <c r="D21" s="193">
        <v>45405</v>
      </c>
      <c r="E21" s="193">
        <v>45539</v>
      </c>
      <c r="F21" s="194">
        <v>31820</v>
      </c>
      <c r="G21" s="192" t="s">
        <v>329</v>
      </c>
      <c r="J21" s="80"/>
      <c r="K21" s="80"/>
      <c r="L21" s="80"/>
    </row>
    <row r="22" spans="1:12" ht="13" x14ac:dyDescent="0.25">
      <c r="A22" s="198" t="s">
        <v>101</v>
      </c>
      <c r="B22" s="207" t="s">
        <v>102</v>
      </c>
      <c r="C22" s="198" t="s">
        <v>36</v>
      </c>
      <c r="D22" s="199">
        <v>45398</v>
      </c>
      <c r="E22" s="199">
        <v>45554</v>
      </c>
      <c r="F22" s="200">
        <v>31628</v>
      </c>
      <c r="G22" s="198" t="s">
        <v>327</v>
      </c>
      <c r="J22" s="80"/>
      <c r="K22" s="80"/>
      <c r="L22" s="80"/>
    </row>
    <row r="23" spans="1:12" ht="13" x14ac:dyDescent="0.25">
      <c r="A23" s="63" t="s">
        <v>157</v>
      </c>
      <c r="B23" s="63" t="s">
        <v>172</v>
      </c>
      <c r="C23" s="63" t="s">
        <v>36</v>
      </c>
      <c r="D23" s="193">
        <v>45399</v>
      </c>
      <c r="E23" s="193">
        <v>45565</v>
      </c>
      <c r="F23" s="194">
        <v>32711</v>
      </c>
      <c r="G23" s="63" t="s">
        <v>328</v>
      </c>
      <c r="J23" s="80"/>
      <c r="K23" s="80"/>
      <c r="L23" s="80"/>
    </row>
    <row r="24" spans="1:12" ht="14.25" customHeight="1" x14ac:dyDescent="0.25">
      <c r="A24" s="198" t="s">
        <v>0</v>
      </c>
      <c r="B24" s="207" t="s">
        <v>81</v>
      </c>
      <c r="C24" s="198" t="s">
        <v>35</v>
      </c>
      <c r="D24" s="199">
        <v>45407</v>
      </c>
      <c r="E24" s="199">
        <v>45555</v>
      </c>
      <c r="F24" s="200">
        <v>32493</v>
      </c>
      <c r="G24" s="198" t="s">
        <v>555</v>
      </c>
      <c r="J24" s="80"/>
      <c r="K24" s="80"/>
      <c r="L24" s="80"/>
    </row>
    <row r="25" spans="1:12" ht="13" x14ac:dyDescent="0.25">
      <c r="A25" s="192" t="s">
        <v>0</v>
      </c>
      <c r="B25" s="205" t="s">
        <v>81</v>
      </c>
      <c r="C25" s="192" t="s">
        <v>36</v>
      </c>
      <c r="D25" s="193">
        <v>45407</v>
      </c>
      <c r="E25" s="193">
        <v>45546</v>
      </c>
      <c r="F25" s="194">
        <v>31194</v>
      </c>
      <c r="G25" s="192" t="s">
        <v>554</v>
      </c>
      <c r="J25" s="81"/>
      <c r="K25" s="81"/>
      <c r="L25" s="81"/>
    </row>
    <row r="26" spans="1:12" ht="13" x14ac:dyDescent="0.25">
      <c r="A26" s="201" t="s">
        <v>32</v>
      </c>
      <c r="B26" s="201" t="s">
        <v>31</v>
      </c>
      <c r="C26" s="201" t="s">
        <v>35</v>
      </c>
      <c r="D26" s="202">
        <v>45405</v>
      </c>
      <c r="E26" s="203">
        <v>45542</v>
      </c>
      <c r="F26" s="204">
        <v>37153</v>
      </c>
      <c r="G26" s="201" t="s">
        <v>330</v>
      </c>
      <c r="J26" s="80"/>
      <c r="K26" s="80"/>
      <c r="L26" s="80"/>
    </row>
    <row r="27" spans="1:12" ht="13.5" thickBot="1" x14ac:dyDescent="0.3">
      <c r="A27" s="195" t="s">
        <v>33</v>
      </c>
      <c r="B27" s="206" t="s">
        <v>37</v>
      </c>
      <c r="C27" s="195" t="s">
        <v>35</v>
      </c>
      <c r="D27" s="196">
        <v>45406</v>
      </c>
      <c r="E27" s="196">
        <v>45545</v>
      </c>
      <c r="F27" s="197" t="s">
        <v>192</v>
      </c>
      <c r="G27" s="75" t="s">
        <v>331</v>
      </c>
      <c r="J27" s="80"/>
      <c r="K27" s="80"/>
      <c r="L27" s="80"/>
    </row>
    <row r="28" spans="1:12" ht="13.5" customHeight="1" x14ac:dyDescent="0.25">
      <c r="J28" s="80"/>
      <c r="K28" s="80"/>
      <c r="L28" s="80"/>
    </row>
    <row r="29" spans="1:12" ht="12.75" customHeight="1" thickBot="1" x14ac:dyDescent="0.3">
      <c r="A29" s="5" t="s">
        <v>10</v>
      </c>
      <c r="C29" s="64"/>
      <c r="D29" s="64"/>
      <c r="E29" s="75"/>
      <c r="F29" s="54"/>
      <c r="G29" s="64"/>
      <c r="J29" s="80"/>
      <c r="K29" s="80"/>
      <c r="L29" s="80"/>
    </row>
    <row r="30" spans="1:12" ht="26" x14ac:dyDescent="0.3">
      <c r="A30" s="65" t="s">
        <v>3</v>
      </c>
      <c r="B30" s="65" t="s">
        <v>82</v>
      </c>
      <c r="C30" s="65" t="s">
        <v>34</v>
      </c>
      <c r="D30" s="65" t="s">
        <v>4</v>
      </c>
      <c r="E30" s="65" t="s">
        <v>5</v>
      </c>
      <c r="F30" s="66" t="s">
        <v>7</v>
      </c>
      <c r="G30" s="65" t="s">
        <v>6</v>
      </c>
      <c r="J30" s="80"/>
      <c r="K30" s="80"/>
      <c r="L30" s="80"/>
    </row>
    <row r="31" spans="1:12" ht="13" x14ac:dyDescent="0.25">
      <c r="A31" s="192" t="s">
        <v>2</v>
      </c>
      <c r="B31" s="205" t="s">
        <v>12</v>
      </c>
      <c r="C31" s="192" t="s">
        <v>35</v>
      </c>
      <c r="D31" s="193">
        <v>45400</v>
      </c>
      <c r="E31" s="193">
        <v>45547</v>
      </c>
      <c r="F31" s="194">
        <v>33295</v>
      </c>
      <c r="G31" s="63" t="s">
        <v>332</v>
      </c>
      <c r="J31" s="80"/>
      <c r="K31" s="80"/>
      <c r="L31" s="80"/>
    </row>
    <row r="32" spans="1:12" ht="13" x14ac:dyDescent="0.25">
      <c r="A32" s="198" t="s">
        <v>1</v>
      </c>
      <c r="B32" s="207" t="s">
        <v>80</v>
      </c>
      <c r="C32" s="198" t="s">
        <v>35</v>
      </c>
      <c r="D32" s="199">
        <v>45404</v>
      </c>
      <c r="E32" s="199">
        <v>45539</v>
      </c>
      <c r="F32" s="200">
        <v>32342</v>
      </c>
      <c r="G32" s="198" t="s">
        <v>329</v>
      </c>
      <c r="J32" s="80"/>
      <c r="K32" s="80"/>
      <c r="L32" s="80"/>
    </row>
    <row r="33" spans="1:12" ht="13" x14ac:dyDescent="0.25">
      <c r="A33" s="192" t="s">
        <v>1</v>
      </c>
      <c r="B33" s="205" t="s">
        <v>80</v>
      </c>
      <c r="C33" s="192" t="s">
        <v>36</v>
      </c>
      <c r="D33" s="193">
        <v>45405</v>
      </c>
      <c r="E33" s="193">
        <v>45539</v>
      </c>
      <c r="F33" s="194">
        <v>30961</v>
      </c>
      <c r="G33" s="192" t="s">
        <v>329</v>
      </c>
      <c r="J33" s="80"/>
      <c r="K33" s="80"/>
      <c r="L33" s="80"/>
    </row>
    <row r="34" spans="1:12" ht="13" x14ac:dyDescent="0.25">
      <c r="A34" s="198" t="s">
        <v>101</v>
      </c>
      <c r="B34" s="207" t="s">
        <v>102</v>
      </c>
      <c r="C34" s="198" t="s">
        <v>36</v>
      </c>
      <c r="D34" s="199">
        <v>45398</v>
      </c>
      <c r="E34" s="199">
        <v>45554</v>
      </c>
      <c r="F34" s="200">
        <v>31017</v>
      </c>
      <c r="G34" s="198" t="s">
        <v>327</v>
      </c>
      <c r="J34" s="80"/>
      <c r="K34" s="80"/>
      <c r="L34" s="80"/>
    </row>
    <row r="35" spans="1:12" ht="14.25" customHeight="1" x14ac:dyDescent="0.25">
      <c r="A35" s="63" t="s">
        <v>157</v>
      </c>
      <c r="B35" s="63" t="s">
        <v>172</v>
      </c>
      <c r="C35" s="63" t="s">
        <v>36</v>
      </c>
      <c r="D35" s="193">
        <v>45399</v>
      </c>
      <c r="E35" s="193">
        <v>45565</v>
      </c>
      <c r="F35" s="194">
        <v>32806</v>
      </c>
      <c r="G35" s="63" t="s">
        <v>328</v>
      </c>
    </row>
    <row r="36" spans="1:12" x14ac:dyDescent="0.25">
      <c r="A36" s="198" t="s">
        <v>0</v>
      </c>
      <c r="B36" s="207" t="s">
        <v>81</v>
      </c>
      <c r="C36" s="198" t="s">
        <v>35</v>
      </c>
      <c r="D36" s="199">
        <v>45407</v>
      </c>
      <c r="E36" s="199">
        <v>45555</v>
      </c>
      <c r="F36" s="200">
        <v>32511</v>
      </c>
      <c r="G36" s="198" t="s">
        <v>555</v>
      </c>
    </row>
    <row r="37" spans="1:12" x14ac:dyDescent="0.25">
      <c r="A37" s="192" t="s">
        <v>0</v>
      </c>
      <c r="B37" s="205" t="s">
        <v>81</v>
      </c>
      <c r="C37" s="192" t="s">
        <v>36</v>
      </c>
      <c r="D37" s="193">
        <v>45407</v>
      </c>
      <c r="E37" s="193">
        <v>45546</v>
      </c>
      <c r="F37" s="194">
        <v>30976</v>
      </c>
      <c r="G37" s="192" t="s">
        <v>554</v>
      </c>
    </row>
    <row r="38" spans="1:12" x14ac:dyDescent="0.25">
      <c r="A38" s="201" t="s">
        <v>32</v>
      </c>
      <c r="B38" s="293" t="s">
        <v>31</v>
      </c>
      <c r="C38" s="201" t="s">
        <v>35</v>
      </c>
      <c r="D38" s="202">
        <v>45405</v>
      </c>
      <c r="E38" s="203">
        <v>45542</v>
      </c>
      <c r="F38" s="204">
        <v>37881</v>
      </c>
      <c r="G38" s="201" t="s">
        <v>330</v>
      </c>
    </row>
    <row r="39" spans="1:12" ht="13.5" thickBot="1" x14ac:dyDescent="0.3">
      <c r="A39" s="294" t="s">
        <v>33</v>
      </c>
      <c r="B39" s="295" t="s">
        <v>37</v>
      </c>
      <c r="C39" s="294" t="s">
        <v>35</v>
      </c>
      <c r="D39" s="196">
        <v>45406</v>
      </c>
      <c r="E39" s="196">
        <v>45545</v>
      </c>
      <c r="F39" s="296" t="s">
        <v>192</v>
      </c>
      <c r="G39" s="297" t="s">
        <v>331</v>
      </c>
      <c r="J39" s="80"/>
      <c r="K39" s="80"/>
      <c r="L39" s="80"/>
    </row>
    <row r="44" spans="1:12" x14ac:dyDescent="0.25">
      <c r="D44" s="63" t="s">
        <v>23</v>
      </c>
    </row>
  </sheetData>
  <mergeCells count="8">
    <mergeCell ref="A1:G1"/>
    <mergeCell ref="A17:A18"/>
    <mergeCell ref="B17:B18"/>
    <mergeCell ref="C17:C18"/>
    <mergeCell ref="D17:D18"/>
    <mergeCell ref="E17:E18"/>
    <mergeCell ref="F17:F18"/>
    <mergeCell ref="G17:G18"/>
  </mergeCells>
  <phoneticPr fontId="0" type="noConversion"/>
  <pageMargins left="0.5" right="0.5" top="0.5" bottom="0.5" header="0.3" footer="0.3"/>
  <pageSetup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6" tint="0.59999389629810485"/>
    <pageSetUpPr fitToPage="1"/>
  </sheetPr>
  <dimension ref="A1:AJ41"/>
  <sheetViews>
    <sheetView zoomScaleNormal="100" workbookViewId="0">
      <selection activeCell="W27" sqref="W27"/>
    </sheetView>
  </sheetViews>
  <sheetFormatPr defaultColWidth="9.1796875" defaultRowHeight="13" x14ac:dyDescent="0.3"/>
  <cols>
    <col min="1" max="1" width="30.81640625" style="43" customWidth="1"/>
    <col min="2" max="3" width="17.1796875" style="256" customWidth="1"/>
    <col min="4" max="4" width="8.54296875" style="256" customWidth="1"/>
    <col min="5" max="5" width="10.54296875" style="43" hidden="1" customWidth="1"/>
    <col min="6" max="6" width="5.1796875" style="129" customWidth="1"/>
    <col min="7" max="7" width="5.1796875" style="128" customWidth="1"/>
    <col min="8" max="9" width="5.1796875" style="127" customWidth="1"/>
    <col min="10" max="10" width="5.1796875" style="127" hidden="1" customWidth="1"/>
    <col min="11" max="11" width="6.1796875" style="127" hidden="1" customWidth="1"/>
    <col min="12" max="15" width="5.1796875" style="127" customWidth="1"/>
    <col min="16" max="17" width="5.1796875" style="127" hidden="1" customWidth="1"/>
    <col min="18" max="25" width="5.1796875" style="127" customWidth="1"/>
    <col min="26" max="26" width="9.1796875" style="43" customWidth="1"/>
    <col min="27" max="36" width="9.1796875" style="43" hidden="1" customWidth="1"/>
    <col min="37" max="16384" width="9.1796875" style="43"/>
  </cols>
  <sheetData>
    <row r="1" spans="1:36" ht="30" customHeight="1" thickBot="1" x14ac:dyDescent="0.35">
      <c r="A1" s="533" t="s">
        <v>578</v>
      </c>
      <c r="B1" s="533"/>
      <c r="C1" s="533"/>
      <c r="D1" s="509"/>
      <c r="E1" s="533"/>
      <c r="F1" s="533"/>
      <c r="G1" s="533"/>
      <c r="H1" s="533"/>
      <c r="I1" s="533"/>
      <c r="J1" s="534"/>
      <c r="K1" s="534"/>
      <c r="L1" s="533"/>
      <c r="M1" s="533"/>
      <c r="N1" s="533"/>
      <c r="O1" s="533"/>
      <c r="P1" s="533"/>
      <c r="Q1" s="533"/>
      <c r="R1" s="533"/>
      <c r="S1" s="533"/>
      <c r="T1" s="533"/>
      <c r="U1" s="533"/>
      <c r="V1" s="533"/>
      <c r="W1" s="533"/>
      <c r="X1" s="43"/>
      <c r="Y1" s="43"/>
    </row>
    <row r="2" spans="1:36" ht="41.25" customHeight="1" x14ac:dyDescent="0.3">
      <c r="A2" s="30" t="s">
        <v>167</v>
      </c>
      <c r="B2" s="241" t="s">
        <v>165</v>
      </c>
      <c r="C2" s="241" t="s">
        <v>166</v>
      </c>
      <c r="D2" s="373" t="s">
        <v>377</v>
      </c>
      <c r="E2" s="147"/>
      <c r="F2" s="510" t="s">
        <v>39</v>
      </c>
      <c r="G2" s="511"/>
      <c r="H2" s="510" t="s">
        <v>55</v>
      </c>
      <c r="I2" s="511"/>
      <c r="J2" s="510" t="s">
        <v>171</v>
      </c>
      <c r="K2" s="512"/>
      <c r="L2" s="510" t="s">
        <v>56</v>
      </c>
      <c r="M2" s="511"/>
      <c r="N2" s="510" t="s">
        <v>57</v>
      </c>
      <c r="O2" s="511"/>
      <c r="P2" s="510" t="s">
        <v>120</v>
      </c>
      <c r="Q2" s="512"/>
      <c r="R2" s="510" t="s">
        <v>58</v>
      </c>
      <c r="S2" s="511"/>
      <c r="T2" s="510" t="s">
        <v>59</v>
      </c>
      <c r="U2" s="511"/>
      <c r="V2" s="510" t="s">
        <v>60</v>
      </c>
      <c r="W2" s="511"/>
      <c r="X2" s="510" t="s">
        <v>123</v>
      </c>
      <c r="Y2" s="511"/>
      <c r="AA2" s="43" t="s">
        <v>209</v>
      </c>
      <c r="AB2" s="43" t="s">
        <v>210</v>
      </c>
      <c r="AC2" s="43" t="s">
        <v>211</v>
      </c>
      <c r="AD2" s="43" t="s">
        <v>212</v>
      </c>
      <c r="AE2" s="43" t="s">
        <v>213</v>
      </c>
      <c r="AF2" s="43" t="s">
        <v>214</v>
      </c>
      <c r="AG2" s="43" t="s">
        <v>215</v>
      </c>
      <c r="AH2" s="43" t="s">
        <v>216</v>
      </c>
      <c r="AI2" s="43" t="s">
        <v>217</v>
      </c>
    </row>
    <row r="3" spans="1:36" ht="12.75" customHeight="1" x14ac:dyDescent="0.3">
      <c r="A3" s="150" t="str">
        <f t="shared" ref="A3:A23" si="0">VLOOKUP(E3,VL_2020,2,FALSE)</f>
        <v>1st Choice Seeds FC 8455 VT2P RIB</v>
      </c>
      <c r="B3" s="258" t="str">
        <f t="shared" ref="B3:B23" si="1">VLOOKUP(E3,VL_2020,3,FALSE)</f>
        <v>RR</v>
      </c>
      <c r="C3" s="258" t="str">
        <f t="shared" ref="C3:C23" si="2">VLOOKUP(E3,VL_2020,4,FALSE)</f>
        <v>VT2P</v>
      </c>
      <c r="D3" s="382">
        <v>0.8571428571428571</v>
      </c>
      <c r="E3" s="408" t="s">
        <v>232</v>
      </c>
      <c r="F3" s="318">
        <v>228.05</v>
      </c>
      <c r="G3" s="290" t="s">
        <v>194</v>
      </c>
      <c r="H3" s="318">
        <v>270.52</v>
      </c>
      <c r="I3" s="290" t="s">
        <v>203</v>
      </c>
      <c r="J3" s="318">
        <v>227.36</v>
      </c>
      <c r="K3" s="392" t="s">
        <v>194</v>
      </c>
      <c r="L3" s="318">
        <v>212.15</v>
      </c>
      <c r="M3" s="290" t="s">
        <v>194</v>
      </c>
      <c r="N3" s="318">
        <v>226.09</v>
      </c>
      <c r="O3" s="290" t="s">
        <v>194</v>
      </c>
      <c r="P3" s="318">
        <v>110.91</v>
      </c>
      <c r="Q3" s="392" t="s">
        <v>194</v>
      </c>
      <c r="R3" s="318">
        <v>251.16</v>
      </c>
      <c r="S3" s="290" t="s">
        <v>194</v>
      </c>
      <c r="T3" s="318">
        <v>244.61</v>
      </c>
      <c r="U3" s="290" t="s">
        <v>194</v>
      </c>
      <c r="V3" s="318">
        <v>233.96</v>
      </c>
      <c r="W3" s="290" t="s">
        <v>194</v>
      </c>
      <c r="X3" s="318">
        <v>157.85</v>
      </c>
      <c r="Y3" s="290" t="s">
        <v>202</v>
      </c>
      <c r="AA3" s="43">
        <f t="shared" ref="AA3:AA23" si="3">IF(H3&gt;H$24,1,0)</f>
        <v>1</v>
      </c>
      <c r="AC3" s="43">
        <f t="shared" ref="AC3:AC23" si="4">IF(L3&gt;L$24,1,0)</f>
        <v>1</v>
      </c>
      <c r="AD3" s="43">
        <f t="shared" ref="AD3:AD23" si="5">IF(N3&gt;N$24,1,0)</f>
        <v>1</v>
      </c>
      <c r="AF3" s="43">
        <f t="shared" ref="AF3:AF23" si="6">IF(R3&gt;R$24,1,0)</f>
        <v>1</v>
      </c>
      <c r="AG3" s="43">
        <f t="shared" ref="AG3:AG23" si="7">IF(T3&gt;T$24,1,0)</f>
        <v>1</v>
      </c>
      <c r="AH3" s="43">
        <f t="shared" ref="AH3:AH23" si="8">IF(V3&gt;V$24,1,0)</f>
        <v>1</v>
      </c>
      <c r="AI3" s="43">
        <f t="shared" ref="AI3:AI23" si="9">IF(X3&gt;X$24,1,0)</f>
        <v>0</v>
      </c>
      <c r="AJ3" s="43">
        <f t="shared" ref="AJ3:AJ23" si="10">SUM(AA3:AI3)/COUNT(AA3:AI3)</f>
        <v>0.8571428571428571</v>
      </c>
    </row>
    <row r="4" spans="1:36" x14ac:dyDescent="0.3">
      <c r="A4" s="151" t="str">
        <f t="shared" si="0"/>
        <v>Dekalb DKC 64-22 VT2P</v>
      </c>
      <c r="B4" s="240" t="str">
        <f t="shared" si="1"/>
        <v>RR</v>
      </c>
      <c r="C4" s="240" t="str">
        <f t="shared" si="2"/>
        <v>VT2P</v>
      </c>
      <c r="D4" s="383">
        <v>0.8571428571428571</v>
      </c>
      <c r="E4" s="292" t="s">
        <v>233</v>
      </c>
      <c r="F4" s="322">
        <v>226.31</v>
      </c>
      <c r="G4" s="291" t="s">
        <v>194</v>
      </c>
      <c r="H4" s="322">
        <v>263.05</v>
      </c>
      <c r="I4" s="291" t="s">
        <v>276</v>
      </c>
      <c r="J4" s="322">
        <v>246.07</v>
      </c>
      <c r="K4" s="393" t="s">
        <v>194</v>
      </c>
      <c r="L4" s="322">
        <v>226.11</v>
      </c>
      <c r="M4" s="291" t="s">
        <v>194</v>
      </c>
      <c r="N4" s="322">
        <v>212.99</v>
      </c>
      <c r="O4" s="291" t="s">
        <v>199</v>
      </c>
      <c r="P4" s="322">
        <v>116.82</v>
      </c>
      <c r="Q4" s="393" t="s">
        <v>194</v>
      </c>
      <c r="R4" s="322">
        <v>244.09</v>
      </c>
      <c r="S4" s="291" t="s">
        <v>194</v>
      </c>
      <c r="T4" s="322">
        <v>236.15</v>
      </c>
      <c r="U4" s="291" t="s">
        <v>276</v>
      </c>
      <c r="V4" s="322">
        <v>209.52</v>
      </c>
      <c r="W4" s="291" t="s">
        <v>194</v>
      </c>
      <c r="X4" s="322">
        <v>192.25</v>
      </c>
      <c r="Y4" s="291" t="s">
        <v>203</v>
      </c>
      <c r="AA4" s="43">
        <f t="shared" si="3"/>
        <v>1</v>
      </c>
      <c r="AC4" s="43">
        <f t="shared" si="4"/>
        <v>1</v>
      </c>
      <c r="AD4" s="43">
        <f t="shared" si="5"/>
        <v>1</v>
      </c>
      <c r="AF4" s="43">
        <f t="shared" si="6"/>
        <v>1</v>
      </c>
      <c r="AG4" s="43">
        <f t="shared" si="7"/>
        <v>1</v>
      </c>
      <c r="AH4" s="43">
        <f t="shared" si="8"/>
        <v>0</v>
      </c>
      <c r="AI4" s="43">
        <f t="shared" si="9"/>
        <v>1</v>
      </c>
      <c r="AJ4" s="43">
        <f t="shared" si="10"/>
        <v>0.8571428571428571</v>
      </c>
    </row>
    <row r="5" spans="1:36" x14ac:dyDescent="0.3">
      <c r="A5" s="44" t="str">
        <f t="shared" si="0"/>
        <v xml:space="preserve">Revere 114-P35 </v>
      </c>
      <c r="B5" s="239" t="str">
        <f t="shared" si="1"/>
        <v>RR</v>
      </c>
      <c r="C5" s="239" t="str">
        <f t="shared" si="2"/>
        <v xml:space="preserve">CB </v>
      </c>
      <c r="D5" s="384">
        <v>1</v>
      </c>
      <c r="E5" s="292" t="s">
        <v>247</v>
      </c>
      <c r="F5" s="320">
        <v>225.79</v>
      </c>
      <c r="G5" s="291" t="s">
        <v>194</v>
      </c>
      <c r="H5" s="320">
        <v>254.22</v>
      </c>
      <c r="I5" s="291" t="s">
        <v>298</v>
      </c>
      <c r="J5" s="320">
        <v>244.01</v>
      </c>
      <c r="K5" s="393" t="s">
        <v>194</v>
      </c>
      <c r="L5" s="320">
        <v>217.87</v>
      </c>
      <c r="M5" s="291" t="s">
        <v>194</v>
      </c>
      <c r="N5" s="320">
        <v>222.55</v>
      </c>
      <c r="O5" s="291" t="s">
        <v>194</v>
      </c>
      <c r="P5" s="320">
        <v>92.250399999999999</v>
      </c>
      <c r="Q5" s="393" t="s">
        <v>194</v>
      </c>
      <c r="R5" s="320">
        <v>245.34</v>
      </c>
      <c r="S5" s="291" t="s">
        <v>194</v>
      </c>
      <c r="T5" s="320">
        <v>224.44</v>
      </c>
      <c r="U5" s="291" t="s">
        <v>301</v>
      </c>
      <c r="V5" s="320">
        <v>226.86</v>
      </c>
      <c r="W5" s="291" t="s">
        <v>194</v>
      </c>
      <c r="X5" s="320">
        <v>189.22</v>
      </c>
      <c r="Y5" s="291" t="s">
        <v>276</v>
      </c>
      <c r="AA5" s="43">
        <f t="shared" si="3"/>
        <v>1</v>
      </c>
      <c r="AC5" s="43">
        <f t="shared" si="4"/>
        <v>1</v>
      </c>
      <c r="AD5" s="43">
        <f t="shared" si="5"/>
        <v>1</v>
      </c>
      <c r="AF5" s="43">
        <f t="shared" si="6"/>
        <v>1</v>
      </c>
      <c r="AG5" s="43">
        <f t="shared" si="7"/>
        <v>1</v>
      </c>
      <c r="AH5" s="43">
        <f t="shared" si="8"/>
        <v>1</v>
      </c>
      <c r="AI5" s="43">
        <f t="shared" si="9"/>
        <v>1</v>
      </c>
      <c r="AJ5" s="43">
        <f t="shared" si="10"/>
        <v>1</v>
      </c>
    </row>
    <row r="6" spans="1:36" x14ac:dyDescent="0.3">
      <c r="A6" s="44" t="str">
        <f t="shared" si="0"/>
        <v>Dekalb DKC 66-06 TRE*</v>
      </c>
      <c r="B6" s="239" t="str">
        <f t="shared" si="1"/>
        <v>RR</v>
      </c>
      <c r="C6" s="239" t="str">
        <f t="shared" si="2"/>
        <v>TRE</v>
      </c>
      <c r="D6" s="384">
        <v>0.7142857142857143</v>
      </c>
      <c r="E6" s="292" t="s">
        <v>175</v>
      </c>
      <c r="F6" s="322">
        <v>225.61</v>
      </c>
      <c r="G6" s="291" t="s">
        <v>194</v>
      </c>
      <c r="H6" s="322">
        <v>259.45999999999998</v>
      </c>
      <c r="I6" s="291" t="s">
        <v>276</v>
      </c>
      <c r="J6" s="322">
        <v>201.48</v>
      </c>
      <c r="K6" s="393" t="s">
        <v>194</v>
      </c>
      <c r="L6" s="322">
        <v>249.2</v>
      </c>
      <c r="M6" s="291" t="s">
        <v>194</v>
      </c>
      <c r="N6" s="322">
        <v>211.56</v>
      </c>
      <c r="O6" s="291" t="s">
        <v>199</v>
      </c>
      <c r="P6" s="322">
        <v>106.22</v>
      </c>
      <c r="Q6" s="393" t="s">
        <v>194</v>
      </c>
      <c r="R6" s="322">
        <v>242.01</v>
      </c>
      <c r="S6" s="291" t="s">
        <v>194</v>
      </c>
      <c r="T6" s="322">
        <v>216.51</v>
      </c>
      <c r="U6" s="291" t="s">
        <v>278</v>
      </c>
      <c r="V6" s="322">
        <v>231.8</v>
      </c>
      <c r="W6" s="291" t="s">
        <v>194</v>
      </c>
      <c r="X6" s="322">
        <v>168.75</v>
      </c>
      <c r="Y6" s="291" t="s">
        <v>275</v>
      </c>
      <c r="AA6" s="43">
        <f t="shared" si="3"/>
        <v>1</v>
      </c>
      <c r="AC6" s="43">
        <f t="shared" si="4"/>
        <v>1</v>
      </c>
      <c r="AD6" s="43">
        <f t="shared" si="5"/>
        <v>1</v>
      </c>
      <c r="AF6" s="43">
        <f t="shared" si="6"/>
        <v>1</v>
      </c>
      <c r="AG6" s="43">
        <f t="shared" si="7"/>
        <v>0</v>
      </c>
      <c r="AH6" s="43">
        <f t="shared" si="8"/>
        <v>1</v>
      </c>
      <c r="AI6" s="43">
        <f t="shared" si="9"/>
        <v>0</v>
      </c>
      <c r="AJ6" s="43">
        <f t="shared" si="10"/>
        <v>0.7142857142857143</v>
      </c>
    </row>
    <row r="7" spans="1:36" x14ac:dyDescent="0.3">
      <c r="A7" s="151" t="str">
        <f t="shared" si="0"/>
        <v>Progeny PGY2314 TRE*</v>
      </c>
      <c r="B7" s="240" t="str">
        <f t="shared" si="1"/>
        <v>RR</v>
      </c>
      <c r="C7" s="240" t="str">
        <f t="shared" si="2"/>
        <v>TRE</v>
      </c>
      <c r="D7" s="383">
        <v>0.8571428571428571</v>
      </c>
      <c r="E7" s="292" t="s">
        <v>182</v>
      </c>
      <c r="F7" s="322">
        <v>222.82</v>
      </c>
      <c r="G7" s="291" t="s">
        <v>199</v>
      </c>
      <c r="H7" s="322">
        <v>263.5</v>
      </c>
      <c r="I7" s="291" t="s">
        <v>276</v>
      </c>
      <c r="J7" s="322">
        <v>211.14</v>
      </c>
      <c r="K7" s="393" t="s">
        <v>194</v>
      </c>
      <c r="L7" s="322">
        <v>196</v>
      </c>
      <c r="M7" s="291" t="s">
        <v>194</v>
      </c>
      <c r="N7" s="322">
        <v>219.33</v>
      </c>
      <c r="O7" s="291" t="s">
        <v>199</v>
      </c>
      <c r="P7" s="322">
        <v>105.49</v>
      </c>
      <c r="Q7" s="393" t="s">
        <v>194</v>
      </c>
      <c r="R7" s="322">
        <v>237.91</v>
      </c>
      <c r="S7" s="291" t="s">
        <v>194</v>
      </c>
      <c r="T7" s="322">
        <v>239.46</v>
      </c>
      <c r="U7" s="291" t="s">
        <v>203</v>
      </c>
      <c r="V7" s="322">
        <v>225.4</v>
      </c>
      <c r="W7" s="291" t="s">
        <v>194</v>
      </c>
      <c r="X7" s="322">
        <v>178.16</v>
      </c>
      <c r="Y7" s="291" t="s">
        <v>298</v>
      </c>
      <c r="AA7" s="43">
        <f t="shared" si="3"/>
        <v>1</v>
      </c>
      <c r="AC7" s="43">
        <f t="shared" si="4"/>
        <v>0</v>
      </c>
      <c r="AD7" s="43">
        <f t="shared" si="5"/>
        <v>1</v>
      </c>
      <c r="AF7" s="43">
        <f t="shared" si="6"/>
        <v>1</v>
      </c>
      <c r="AG7" s="43">
        <f t="shared" si="7"/>
        <v>1</v>
      </c>
      <c r="AH7" s="43">
        <f t="shared" si="8"/>
        <v>1</v>
      </c>
      <c r="AI7" s="43">
        <f t="shared" si="9"/>
        <v>1</v>
      </c>
      <c r="AJ7" s="43">
        <f t="shared" si="10"/>
        <v>0.8571428571428571</v>
      </c>
    </row>
    <row r="8" spans="1:36" x14ac:dyDescent="0.3">
      <c r="A8" s="44" t="str">
        <f t="shared" si="0"/>
        <v>Innvictis A1312 VT2P RIB</v>
      </c>
      <c r="B8" s="239" t="str">
        <f t="shared" si="1"/>
        <v>RR</v>
      </c>
      <c r="C8" s="239" t="str">
        <f t="shared" si="2"/>
        <v>VT2P</v>
      </c>
      <c r="D8" s="384">
        <v>0.8571428571428571</v>
      </c>
      <c r="E8" s="292" t="s">
        <v>239</v>
      </c>
      <c r="F8" s="322">
        <v>221.75</v>
      </c>
      <c r="G8" s="291" t="s">
        <v>203</v>
      </c>
      <c r="H8" s="322">
        <v>247.83</v>
      </c>
      <c r="I8" s="291" t="s">
        <v>277</v>
      </c>
      <c r="J8" s="322">
        <v>228.32</v>
      </c>
      <c r="K8" s="393" t="s">
        <v>194</v>
      </c>
      <c r="L8" s="322">
        <v>219.9</v>
      </c>
      <c r="M8" s="291" t="s">
        <v>194</v>
      </c>
      <c r="N8" s="322">
        <v>214.3</v>
      </c>
      <c r="O8" s="291" t="s">
        <v>199</v>
      </c>
      <c r="P8" s="322">
        <v>94.705500000000001</v>
      </c>
      <c r="Q8" s="393" t="s">
        <v>194</v>
      </c>
      <c r="R8" s="322">
        <v>231.26</v>
      </c>
      <c r="S8" s="291" t="s">
        <v>194</v>
      </c>
      <c r="T8" s="322">
        <v>226.7</v>
      </c>
      <c r="U8" s="291" t="s">
        <v>277</v>
      </c>
      <c r="V8" s="322">
        <v>219.63</v>
      </c>
      <c r="W8" s="291" t="s">
        <v>194</v>
      </c>
      <c r="X8" s="322">
        <v>193.97</v>
      </c>
      <c r="Y8" s="291" t="s">
        <v>203</v>
      </c>
      <c r="AA8" s="43">
        <f t="shared" si="3"/>
        <v>0</v>
      </c>
      <c r="AC8" s="43">
        <f t="shared" si="4"/>
        <v>1</v>
      </c>
      <c r="AD8" s="43">
        <f t="shared" si="5"/>
        <v>1</v>
      </c>
      <c r="AF8" s="43">
        <f t="shared" si="6"/>
        <v>1</v>
      </c>
      <c r="AG8" s="43">
        <f t="shared" si="7"/>
        <v>1</v>
      </c>
      <c r="AH8" s="43">
        <f t="shared" si="8"/>
        <v>1</v>
      </c>
      <c r="AI8" s="43">
        <f t="shared" si="9"/>
        <v>1</v>
      </c>
      <c r="AJ8" s="43">
        <f t="shared" si="10"/>
        <v>0.8571428571428571</v>
      </c>
    </row>
    <row r="9" spans="1:36" x14ac:dyDescent="0.3">
      <c r="A9" s="151" t="str">
        <f t="shared" si="0"/>
        <v>Revere 1627 TC**</v>
      </c>
      <c r="B9" s="240" t="str">
        <f t="shared" si="1"/>
        <v>RR</v>
      </c>
      <c r="C9" s="240" t="str">
        <f t="shared" si="2"/>
        <v>TRE</v>
      </c>
      <c r="D9" s="383">
        <v>0.5714285714285714</v>
      </c>
      <c r="E9" s="292" t="s">
        <v>162</v>
      </c>
      <c r="F9" s="322">
        <v>220.71</v>
      </c>
      <c r="G9" s="291" t="s">
        <v>276</v>
      </c>
      <c r="H9" s="322">
        <v>273.48</v>
      </c>
      <c r="I9" s="291" t="s">
        <v>194</v>
      </c>
      <c r="J9" s="322">
        <v>255.84</v>
      </c>
      <c r="K9" s="393" t="s">
        <v>194</v>
      </c>
      <c r="L9" s="322">
        <v>191.45</v>
      </c>
      <c r="M9" s="291" t="s">
        <v>194</v>
      </c>
      <c r="N9" s="322">
        <v>225.75</v>
      </c>
      <c r="O9" s="291" t="s">
        <v>194</v>
      </c>
      <c r="P9" s="322">
        <v>115.78</v>
      </c>
      <c r="Q9" s="393" t="s">
        <v>194</v>
      </c>
      <c r="R9" s="322">
        <v>219.65</v>
      </c>
      <c r="S9" s="291" t="s">
        <v>194</v>
      </c>
      <c r="T9" s="322">
        <v>242.04</v>
      </c>
      <c r="U9" s="291" t="s">
        <v>199</v>
      </c>
      <c r="V9" s="322">
        <v>228.66</v>
      </c>
      <c r="W9" s="291" t="s">
        <v>194</v>
      </c>
      <c r="X9" s="322">
        <v>163.97</v>
      </c>
      <c r="Y9" s="291" t="s">
        <v>274</v>
      </c>
      <c r="AA9" s="43">
        <f t="shared" si="3"/>
        <v>1</v>
      </c>
      <c r="AC9" s="43">
        <f t="shared" si="4"/>
        <v>0</v>
      </c>
      <c r="AD9" s="43">
        <f t="shared" si="5"/>
        <v>1</v>
      </c>
      <c r="AF9" s="43">
        <f t="shared" si="6"/>
        <v>0</v>
      </c>
      <c r="AG9" s="43">
        <f t="shared" si="7"/>
        <v>1</v>
      </c>
      <c r="AH9" s="43">
        <f t="shared" si="8"/>
        <v>1</v>
      </c>
      <c r="AI9" s="43">
        <f t="shared" si="9"/>
        <v>0</v>
      </c>
      <c r="AJ9" s="43">
        <f t="shared" si="10"/>
        <v>0.5714285714285714</v>
      </c>
    </row>
    <row r="10" spans="1:36" x14ac:dyDescent="0.3">
      <c r="A10" s="44" t="str">
        <f t="shared" si="0"/>
        <v>Great Heart Seed HT-7500 TRE</v>
      </c>
      <c r="B10" s="239" t="str">
        <f t="shared" si="1"/>
        <v>RR</v>
      </c>
      <c r="C10" s="239" t="str">
        <f t="shared" si="2"/>
        <v>TRE</v>
      </c>
      <c r="D10" s="384">
        <v>0.42857142857142855</v>
      </c>
      <c r="E10" s="292" t="s">
        <v>238</v>
      </c>
      <c r="F10" s="320">
        <v>218.45</v>
      </c>
      <c r="G10" s="291" t="s">
        <v>298</v>
      </c>
      <c r="H10" s="320">
        <v>251.27</v>
      </c>
      <c r="I10" s="291" t="s">
        <v>277</v>
      </c>
      <c r="J10" s="320">
        <v>213.5</v>
      </c>
      <c r="K10" s="393" t="s">
        <v>194</v>
      </c>
      <c r="L10" s="320">
        <v>211.47</v>
      </c>
      <c r="M10" s="291" t="s">
        <v>194</v>
      </c>
      <c r="N10" s="320">
        <v>193.85</v>
      </c>
      <c r="O10" s="291" t="s">
        <v>198</v>
      </c>
      <c r="P10" s="320">
        <v>78.458299999999994</v>
      </c>
      <c r="Q10" s="393" t="s">
        <v>194</v>
      </c>
      <c r="R10" s="320">
        <v>229.49</v>
      </c>
      <c r="S10" s="291" t="s">
        <v>194</v>
      </c>
      <c r="T10" s="320">
        <v>203.9</v>
      </c>
      <c r="U10" s="291" t="s">
        <v>283</v>
      </c>
      <c r="V10" s="320">
        <v>234.18</v>
      </c>
      <c r="W10" s="291" t="s">
        <v>194</v>
      </c>
      <c r="X10" s="320">
        <v>205.03</v>
      </c>
      <c r="Y10" s="291" t="s">
        <v>194</v>
      </c>
      <c r="AA10" s="43">
        <f t="shared" si="3"/>
        <v>0</v>
      </c>
      <c r="AC10" s="43">
        <f t="shared" si="4"/>
        <v>1</v>
      </c>
      <c r="AD10" s="43">
        <f t="shared" si="5"/>
        <v>0</v>
      </c>
      <c r="AF10" s="43">
        <f t="shared" si="6"/>
        <v>0</v>
      </c>
      <c r="AG10" s="43">
        <f t="shared" si="7"/>
        <v>0</v>
      </c>
      <c r="AH10" s="43">
        <f t="shared" si="8"/>
        <v>1</v>
      </c>
      <c r="AI10" s="43">
        <f t="shared" si="9"/>
        <v>1</v>
      </c>
      <c r="AJ10" s="43">
        <f t="shared" si="10"/>
        <v>0.42857142857142855</v>
      </c>
    </row>
    <row r="11" spans="1:36" x14ac:dyDescent="0.3">
      <c r="A11" s="44" t="str">
        <f t="shared" si="0"/>
        <v>Innvictis A1689 T</v>
      </c>
      <c r="B11" s="239" t="str">
        <f t="shared" si="1"/>
        <v>RR</v>
      </c>
      <c r="C11" s="239" t="str">
        <f t="shared" si="2"/>
        <v>TRE</v>
      </c>
      <c r="D11" s="384">
        <v>0.5714285714285714</v>
      </c>
      <c r="E11" s="292" t="s">
        <v>180</v>
      </c>
      <c r="F11" s="322">
        <v>218.43</v>
      </c>
      <c r="G11" s="291" t="s">
        <v>298</v>
      </c>
      <c r="H11" s="322">
        <v>248.32</v>
      </c>
      <c r="I11" s="291" t="s">
        <v>277</v>
      </c>
      <c r="J11" s="322">
        <v>213.38</v>
      </c>
      <c r="K11" s="393" t="s">
        <v>194</v>
      </c>
      <c r="L11" s="322">
        <v>223.98</v>
      </c>
      <c r="M11" s="291" t="s">
        <v>194</v>
      </c>
      <c r="N11" s="322">
        <v>227.04</v>
      </c>
      <c r="O11" s="291" t="s">
        <v>194</v>
      </c>
      <c r="P11" s="322">
        <v>113.48</v>
      </c>
      <c r="Q11" s="393" t="s">
        <v>194</v>
      </c>
      <c r="R11" s="322">
        <v>225.18</v>
      </c>
      <c r="S11" s="291" t="s">
        <v>194</v>
      </c>
      <c r="T11" s="322">
        <v>223.78</v>
      </c>
      <c r="U11" s="291" t="s">
        <v>301</v>
      </c>
      <c r="V11" s="322">
        <v>222.83</v>
      </c>
      <c r="W11" s="291" t="s">
        <v>194</v>
      </c>
      <c r="X11" s="322">
        <v>162.12</v>
      </c>
      <c r="Y11" s="291" t="s">
        <v>274</v>
      </c>
      <c r="AA11" s="43">
        <f t="shared" si="3"/>
        <v>0</v>
      </c>
      <c r="AC11" s="43">
        <f t="shared" si="4"/>
        <v>1</v>
      </c>
      <c r="AD11" s="43">
        <f t="shared" si="5"/>
        <v>1</v>
      </c>
      <c r="AF11" s="43">
        <f t="shared" si="6"/>
        <v>0</v>
      </c>
      <c r="AG11" s="43">
        <f t="shared" si="7"/>
        <v>1</v>
      </c>
      <c r="AH11" s="43">
        <f t="shared" si="8"/>
        <v>1</v>
      </c>
      <c r="AI11" s="43">
        <f t="shared" si="9"/>
        <v>0</v>
      </c>
      <c r="AJ11" s="43">
        <f t="shared" si="10"/>
        <v>0.5714285714285714</v>
      </c>
    </row>
    <row r="12" spans="1:36" x14ac:dyDescent="0.3">
      <c r="A12" s="151" t="str">
        <f t="shared" si="0"/>
        <v>Innvictis A1542 T</v>
      </c>
      <c r="B12" s="240" t="str">
        <f t="shared" si="1"/>
        <v>RR</v>
      </c>
      <c r="C12" s="240" t="str">
        <f t="shared" si="2"/>
        <v>TRE</v>
      </c>
      <c r="D12" s="383">
        <v>0.5714285714285714</v>
      </c>
      <c r="E12" s="292" t="s">
        <v>179</v>
      </c>
      <c r="F12" s="322">
        <v>217.73</v>
      </c>
      <c r="G12" s="291" t="s">
        <v>298</v>
      </c>
      <c r="H12" s="322">
        <v>249.63</v>
      </c>
      <c r="I12" s="291" t="s">
        <v>277</v>
      </c>
      <c r="J12" s="322">
        <v>248.48</v>
      </c>
      <c r="K12" s="393" t="s">
        <v>194</v>
      </c>
      <c r="L12" s="322">
        <v>231.82</v>
      </c>
      <c r="M12" s="291" t="s">
        <v>194</v>
      </c>
      <c r="N12" s="322">
        <v>213.38</v>
      </c>
      <c r="O12" s="291" t="s">
        <v>199</v>
      </c>
      <c r="P12" s="322">
        <v>108.45</v>
      </c>
      <c r="Q12" s="393" t="s">
        <v>194</v>
      </c>
      <c r="R12" s="322">
        <v>232.24</v>
      </c>
      <c r="S12" s="291" t="s">
        <v>194</v>
      </c>
      <c r="T12" s="322">
        <v>219.61</v>
      </c>
      <c r="U12" s="291" t="s">
        <v>279</v>
      </c>
      <c r="V12" s="322">
        <v>177.38</v>
      </c>
      <c r="W12" s="291" t="s">
        <v>194</v>
      </c>
      <c r="X12" s="322">
        <v>200.05</v>
      </c>
      <c r="Y12" s="291" t="s">
        <v>199</v>
      </c>
      <c r="AA12" s="43">
        <f t="shared" si="3"/>
        <v>0</v>
      </c>
      <c r="AC12" s="43">
        <f t="shared" si="4"/>
        <v>1</v>
      </c>
      <c r="AD12" s="43">
        <f t="shared" si="5"/>
        <v>1</v>
      </c>
      <c r="AF12" s="43">
        <f t="shared" si="6"/>
        <v>1</v>
      </c>
      <c r="AG12" s="43">
        <f t="shared" si="7"/>
        <v>0</v>
      </c>
      <c r="AH12" s="43">
        <f t="shared" si="8"/>
        <v>0</v>
      </c>
      <c r="AI12" s="43">
        <f t="shared" si="9"/>
        <v>1</v>
      </c>
      <c r="AJ12" s="43">
        <f t="shared" si="10"/>
        <v>0.5714285714285714</v>
      </c>
    </row>
    <row r="13" spans="1:36" x14ac:dyDescent="0.3">
      <c r="A13" s="151" t="str">
        <f t="shared" si="0"/>
        <v>Innvictis A1551 VT2P</v>
      </c>
      <c r="B13" s="240" t="str">
        <f t="shared" si="1"/>
        <v>RR</v>
      </c>
      <c r="C13" s="240" t="str">
        <f t="shared" si="2"/>
        <v>VT2P</v>
      </c>
      <c r="D13" s="383">
        <v>0.5714285714285714</v>
      </c>
      <c r="E13" s="292" t="s">
        <v>160</v>
      </c>
      <c r="F13" s="320">
        <v>217.04</v>
      </c>
      <c r="G13" s="291" t="s">
        <v>298</v>
      </c>
      <c r="H13" s="320">
        <v>271.79000000000002</v>
      </c>
      <c r="I13" s="291" t="s">
        <v>203</v>
      </c>
      <c r="J13" s="320">
        <v>210.95</v>
      </c>
      <c r="K13" s="393" t="s">
        <v>194</v>
      </c>
      <c r="L13" s="320">
        <v>213.42</v>
      </c>
      <c r="M13" s="291" t="s">
        <v>194</v>
      </c>
      <c r="N13" s="320">
        <v>221.43</v>
      </c>
      <c r="O13" s="291" t="s">
        <v>194</v>
      </c>
      <c r="P13" s="320">
        <v>93.779600000000002</v>
      </c>
      <c r="Q13" s="393" t="s">
        <v>194</v>
      </c>
      <c r="R13" s="320">
        <v>227.59</v>
      </c>
      <c r="S13" s="291" t="s">
        <v>194</v>
      </c>
      <c r="T13" s="320">
        <v>223.32</v>
      </c>
      <c r="U13" s="291" t="s">
        <v>301</v>
      </c>
      <c r="V13" s="320">
        <v>204.65</v>
      </c>
      <c r="W13" s="291" t="s">
        <v>194</v>
      </c>
      <c r="X13" s="320">
        <v>157.11000000000001</v>
      </c>
      <c r="Y13" s="291" t="s">
        <v>197</v>
      </c>
      <c r="AA13" s="43">
        <f t="shared" si="3"/>
        <v>1</v>
      </c>
      <c r="AC13" s="43">
        <f t="shared" si="4"/>
        <v>1</v>
      </c>
      <c r="AD13" s="43">
        <f t="shared" si="5"/>
        <v>1</v>
      </c>
      <c r="AF13" s="43">
        <f t="shared" si="6"/>
        <v>0</v>
      </c>
      <c r="AG13" s="43">
        <f t="shared" si="7"/>
        <v>1</v>
      </c>
      <c r="AH13" s="43">
        <f t="shared" si="8"/>
        <v>0</v>
      </c>
      <c r="AI13" s="43">
        <f t="shared" si="9"/>
        <v>0</v>
      </c>
      <c r="AJ13" s="43">
        <f t="shared" si="10"/>
        <v>0.5714285714285714</v>
      </c>
    </row>
    <row r="14" spans="1:36" x14ac:dyDescent="0.3">
      <c r="A14" s="151" t="str">
        <f t="shared" si="0"/>
        <v>Dyna-Gro D56TC44 RIB</v>
      </c>
      <c r="B14" s="240" t="str">
        <f t="shared" si="1"/>
        <v>RR</v>
      </c>
      <c r="C14" s="240" t="str">
        <f t="shared" si="2"/>
        <v>TRE</v>
      </c>
      <c r="D14" s="383">
        <v>0.5714285714285714</v>
      </c>
      <c r="E14" s="292" t="s">
        <v>177</v>
      </c>
      <c r="F14" s="320">
        <v>216.63</v>
      </c>
      <c r="G14" s="291" t="s">
        <v>298</v>
      </c>
      <c r="H14" s="320">
        <v>273.02999999999997</v>
      </c>
      <c r="I14" s="291" t="s">
        <v>199</v>
      </c>
      <c r="J14" s="320">
        <v>191.65</v>
      </c>
      <c r="K14" s="393" t="s">
        <v>194</v>
      </c>
      <c r="L14" s="320">
        <v>211.03</v>
      </c>
      <c r="M14" s="291" t="s">
        <v>194</v>
      </c>
      <c r="N14" s="320">
        <v>210.73</v>
      </c>
      <c r="O14" s="291" t="s">
        <v>203</v>
      </c>
      <c r="P14" s="320">
        <v>102.2</v>
      </c>
      <c r="Q14" s="393" t="s">
        <v>194</v>
      </c>
      <c r="R14" s="320">
        <v>232.2</v>
      </c>
      <c r="S14" s="291" t="s">
        <v>194</v>
      </c>
      <c r="T14" s="320">
        <v>229.76</v>
      </c>
      <c r="U14" s="291" t="s">
        <v>277</v>
      </c>
      <c r="V14" s="320">
        <v>206.54</v>
      </c>
      <c r="W14" s="291" t="s">
        <v>194</v>
      </c>
      <c r="X14" s="320">
        <v>153.13</v>
      </c>
      <c r="Y14" s="291" t="s">
        <v>197</v>
      </c>
      <c r="AA14" s="43">
        <f t="shared" si="3"/>
        <v>1</v>
      </c>
      <c r="AC14" s="43">
        <f t="shared" si="4"/>
        <v>1</v>
      </c>
      <c r="AD14" s="43">
        <f t="shared" si="5"/>
        <v>0</v>
      </c>
      <c r="AF14" s="43">
        <f t="shared" si="6"/>
        <v>1</v>
      </c>
      <c r="AG14" s="43">
        <f t="shared" si="7"/>
        <v>1</v>
      </c>
      <c r="AH14" s="43">
        <f t="shared" si="8"/>
        <v>0</v>
      </c>
      <c r="AI14" s="43">
        <f t="shared" si="9"/>
        <v>0</v>
      </c>
      <c r="AJ14" s="43">
        <f t="shared" si="10"/>
        <v>0.5714285714285714</v>
      </c>
    </row>
    <row r="15" spans="1:36" x14ac:dyDescent="0.3">
      <c r="A15" s="151" t="str">
        <f t="shared" si="0"/>
        <v>Integra 6493 VT2P</v>
      </c>
      <c r="B15" s="240" t="str">
        <f t="shared" si="1"/>
        <v>RR</v>
      </c>
      <c r="C15" s="240" t="str">
        <f t="shared" si="2"/>
        <v>VT2P</v>
      </c>
      <c r="D15" s="383">
        <v>0.2857142857142857</v>
      </c>
      <c r="E15" s="292" t="s">
        <v>242</v>
      </c>
      <c r="F15" s="322">
        <v>212.89</v>
      </c>
      <c r="G15" s="291" t="s">
        <v>285</v>
      </c>
      <c r="H15" s="322">
        <v>251.9</v>
      </c>
      <c r="I15" s="291" t="s">
        <v>277</v>
      </c>
      <c r="J15" s="322">
        <v>207.84</v>
      </c>
      <c r="K15" s="393" t="s">
        <v>194</v>
      </c>
      <c r="L15" s="322">
        <v>205.71</v>
      </c>
      <c r="M15" s="291" t="s">
        <v>194</v>
      </c>
      <c r="N15" s="322">
        <v>215.88</v>
      </c>
      <c r="O15" s="291" t="s">
        <v>199</v>
      </c>
      <c r="P15" s="322">
        <v>133.86000000000001</v>
      </c>
      <c r="Q15" s="393" t="s">
        <v>194</v>
      </c>
      <c r="R15" s="322">
        <v>228.64</v>
      </c>
      <c r="S15" s="291" t="s">
        <v>194</v>
      </c>
      <c r="T15" s="322">
        <v>231.27</v>
      </c>
      <c r="U15" s="291" t="s">
        <v>298</v>
      </c>
      <c r="V15" s="322">
        <v>203.62</v>
      </c>
      <c r="W15" s="291" t="s">
        <v>194</v>
      </c>
      <c r="X15" s="322">
        <v>153.22999999999999</v>
      </c>
      <c r="Y15" s="291" t="s">
        <v>197</v>
      </c>
      <c r="AA15" s="43">
        <f t="shared" si="3"/>
        <v>0</v>
      </c>
      <c r="AC15" s="43">
        <f t="shared" si="4"/>
        <v>0</v>
      </c>
      <c r="AD15" s="43">
        <f t="shared" si="5"/>
        <v>1</v>
      </c>
      <c r="AF15" s="43">
        <f t="shared" si="6"/>
        <v>0</v>
      </c>
      <c r="AG15" s="43">
        <f t="shared" si="7"/>
        <v>1</v>
      </c>
      <c r="AH15" s="43">
        <f t="shared" si="8"/>
        <v>0</v>
      </c>
      <c r="AI15" s="43">
        <f t="shared" si="9"/>
        <v>0</v>
      </c>
      <c r="AJ15" s="43">
        <f t="shared" si="10"/>
        <v>0.2857142857142857</v>
      </c>
    </row>
    <row r="16" spans="1:36" x14ac:dyDescent="0.3">
      <c r="A16" s="44" t="str">
        <f t="shared" si="0"/>
        <v>Dekalb DKC 65-95 VT2P</v>
      </c>
      <c r="B16" s="239" t="str">
        <f t="shared" si="1"/>
        <v>RR</v>
      </c>
      <c r="C16" s="239" t="str">
        <f t="shared" si="2"/>
        <v>VT2P</v>
      </c>
      <c r="D16" s="384">
        <v>0.2857142857142857</v>
      </c>
      <c r="E16" s="292" t="s">
        <v>98</v>
      </c>
      <c r="F16" s="320">
        <v>212.29</v>
      </c>
      <c r="G16" s="291" t="s">
        <v>285</v>
      </c>
      <c r="H16" s="320">
        <v>245.9</v>
      </c>
      <c r="I16" s="291" t="s">
        <v>285</v>
      </c>
      <c r="J16" s="320">
        <v>230.37</v>
      </c>
      <c r="K16" s="393" t="s">
        <v>194</v>
      </c>
      <c r="L16" s="320">
        <v>202.95</v>
      </c>
      <c r="M16" s="291" t="s">
        <v>194</v>
      </c>
      <c r="N16" s="320">
        <v>216.84</v>
      </c>
      <c r="O16" s="291" t="s">
        <v>199</v>
      </c>
      <c r="P16" s="320">
        <v>126.88</v>
      </c>
      <c r="Q16" s="393" t="s">
        <v>194</v>
      </c>
      <c r="R16" s="320">
        <v>238.27</v>
      </c>
      <c r="S16" s="291" t="s">
        <v>194</v>
      </c>
      <c r="T16" s="320">
        <v>207.83</v>
      </c>
      <c r="U16" s="291" t="s">
        <v>292</v>
      </c>
      <c r="V16" s="320">
        <v>205.26</v>
      </c>
      <c r="W16" s="291" t="s">
        <v>194</v>
      </c>
      <c r="X16" s="320">
        <v>168.98</v>
      </c>
      <c r="Y16" s="291" t="s">
        <v>275</v>
      </c>
      <c r="AA16" s="43">
        <f t="shared" si="3"/>
        <v>0</v>
      </c>
      <c r="AC16" s="43">
        <f t="shared" si="4"/>
        <v>0</v>
      </c>
      <c r="AD16" s="43">
        <f t="shared" si="5"/>
        <v>1</v>
      </c>
      <c r="AF16" s="43">
        <f t="shared" si="6"/>
        <v>1</v>
      </c>
      <c r="AG16" s="43">
        <f t="shared" si="7"/>
        <v>0</v>
      </c>
      <c r="AH16" s="43">
        <f t="shared" si="8"/>
        <v>0</v>
      </c>
      <c r="AI16" s="43">
        <f t="shared" si="9"/>
        <v>0</v>
      </c>
      <c r="AJ16" s="43">
        <f t="shared" si="10"/>
        <v>0.2857142857142857</v>
      </c>
    </row>
    <row r="17" spans="1:36" x14ac:dyDescent="0.3">
      <c r="A17" s="44" t="str">
        <f t="shared" si="0"/>
        <v>Dyna-Gro D54VC34 RIB</v>
      </c>
      <c r="B17" s="239" t="str">
        <f t="shared" si="1"/>
        <v>RR</v>
      </c>
      <c r="C17" s="239" t="str">
        <f t="shared" si="2"/>
        <v>VT2P</v>
      </c>
      <c r="D17" s="384">
        <v>0.2857142857142857</v>
      </c>
      <c r="E17" s="292" t="s">
        <v>234</v>
      </c>
      <c r="F17" s="322">
        <v>211.57</v>
      </c>
      <c r="G17" s="291" t="s">
        <v>285</v>
      </c>
      <c r="H17" s="322">
        <v>238.11</v>
      </c>
      <c r="I17" s="291" t="s">
        <v>286</v>
      </c>
      <c r="J17" s="322">
        <v>205.56</v>
      </c>
      <c r="K17" s="393" t="s">
        <v>194</v>
      </c>
      <c r="L17" s="322">
        <v>200.49</v>
      </c>
      <c r="M17" s="291" t="s">
        <v>194</v>
      </c>
      <c r="N17" s="322">
        <v>209.98</v>
      </c>
      <c r="O17" s="291" t="s">
        <v>203</v>
      </c>
      <c r="P17" s="322">
        <v>119.08</v>
      </c>
      <c r="Q17" s="393" t="s">
        <v>194</v>
      </c>
      <c r="R17" s="322">
        <v>237.43</v>
      </c>
      <c r="S17" s="291" t="s">
        <v>194</v>
      </c>
      <c r="T17" s="322">
        <v>202.65</v>
      </c>
      <c r="U17" s="291" t="s">
        <v>283</v>
      </c>
      <c r="V17" s="322">
        <v>220.23</v>
      </c>
      <c r="W17" s="291" t="s">
        <v>194</v>
      </c>
      <c r="X17" s="322">
        <v>172.08</v>
      </c>
      <c r="Y17" s="291" t="s">
        <v>275</v>
      </c>
      <c r="AA17" s="43">
        <f t="shared" si="3"/>
        <v>0</v>
      </c>
      <c r="AC17" s="43">
        <f t="shared" si="4"/>
        <v>0</v>
      </c>
      <c r="AD17" s="43">
        <f t="shared" si="5"/>
        <v>0</v>
      </c>
      <c r="AF17" s="43">
        <f t="shared" si="6"/>
        <v>1</v>
      </c>
      <c r="AG17" s="43">
        <f t="shared" si="7"/>
        <v>0</v>
      </c>
      <c r="AH17" s="43">
        <f t="shared" si="8"/>
        <v>1</v>
      </c>
      <c r="AI17" s="43">
        <f t="shared" si="9"/>
        <v>0</v>
      </c>
      <c r="AJ17" s="43">
        <f t="shared" si="10"/>
        <v>0.2857142857142857</v>
      </c>
    </row>
    <row r="18" spans="1:36" x14ac:dyDescent="0.3">
      <c r="A18" s="44" t="str">
        <f t="shared" si="0"/>
        <v>1st Choice Seeds FC8420 VT2 RIB</v>
      </c>
      <c r="B18" s="239" t="str">
        <f t="shared" si="1"/>
        <v>RR</v>
      </c>
      <c r="C18" s="239" t="str">
        <f t="shared" si="2"/>
        <v>VT2P</v>
      </c>
      <c r="D18" s="384">
        <v>0.2857142857142857</v>
      </c>
      <c r="E18" s="292" t="s">
        <v>173</v>
      </c>
      <c r="F18" s="320">
        <v>211.55</v>
      </c>
      <c r="G18" s="291" t="s">
        <v>285</v>
      </c>
      <c r="H18" s="320">
        <v>242.65</v>
      </c>
      <c r="I18" s="291" t="s">
        <v>286</v>
      </c>
      <c r="J18" s="320">
        <v>230.66</v>
      </c>
      <c r="K18" s="393" t="s">
        <v>194</v>
      </c>
      <c r="L18" s="320">
        <v>199.32</v>
      </c>
      <c r="M18" s="291" t="s">
        <v>194</v>
      </c>
      <c r="N18" s="320">
        <v>200.97</v>
      </c>
      <c r="O18" s="291" t="s">
        <v>276</v>
      </c>
      <c r="P18" s="320">
        <v>107.84</v>
      </c>
      <c r="Q18" s="393" t="s">
        <v>194</v>
      </c>
      <c r="R18" s="320">
        <v>225.96</v>
      </c>
      <c r="S18" s="291" t="s">
        <v>194</v>
      </c>
      <c r="T18" s="320">
        <v>223.61</v>
      </c>
      <c r="U18" s="291" t="s">
        <v>301</v>
      </c>
      <c r="V18" s="320">
        <v>221.2</v>
      </c>
      <c r="W18" s="291" t="s">
        <v>194</v>
      </c>
      <c r="X18" s="320">
        <v>165.93</v>
      </c>
      <c r="Y18" s="291" t="s">
        <v>274</v>
      </c>
      <c r="AA18" s="43">
        <f t="shared" si="3"/>
        <v>0</v>
      </c>
      <c r="AC18" s="43">
        <f t="shared" si="4"/>
        <v>0</v>
      </c>
      <c r="AD18" s="43">
        <f t="shared" si="5"/>
        <v>0</v>
      </c>
      <c r="AF18" s="43">
        <f t="shared" si="6"/>
        <v>0</v>
      </c>
      <c r="AG18" s="43">
        <f t="shared" si="7"/>
        <v>1</v>
      </c>
      <c r="AH18" s="43">
        <f t="shared" si="8"/>
        <v>1</v>
      </c>
      <c r="AI18" s="43">
        <f t="shared" si="9"/>
        <v>0</v>
      </c>
      <c r="AJ18" s="43">
        <f t="shared" si="10"/>
        <v>0.2857142857142857</v>
      </c>
    </row>
    <row r="19" spans="1:36" x14ac:dyDescent="0.3">
      <c r="A19" s="151" t="str">
        <f t="shared" si="0"/>
        <v xml:space="preserve">Pioneer P14830VYHR </v>
      </c>
      <c r="B19" s="240" t="str">
        <f t="shared" si="1"/>
        <v>RR, LL</v>
      </c>
      <c r="C19" s="240" t="str">
        <f t="shared" si="2"/>
        <v>AVBL, YGCB, HX1</v>
      </c>
      <c r="D19" s="383">
        <v>0.2857142857142857</v>
      </c>
      <c r="E19" s="292" t="s">
        <v>245</v>
      </c>
      <c r="F19" s="320">
        <v>210.64</v>
      </c>
      <c r="G19" s="291" t="s">
        <v>280</v>
      </c>
      <c r="H19" s="320">
        <v>243.11</v>
      </c>
      <c r="I19" s="291" t="s">
        <v>286</v>
      </c>
      <c r="J19" s="320">
        <v>263.60000000000002</v>
      </c>
      <c r="K19" s="393" t="s">
        <v>194</v>
      </c>
      <c r="L19" s="320">
        <v>195.21</v>
      </c>
      <c r="M19" s="291" t="s">
        <v>194</v>
      </c>
      <c r="N19" s="320">
        <v>212</v>
      </c>
      <c r="O19" s="291" t="s">
        <v>199</v>
      </c>
      <c r="P19" s="320">
        <v>81.918199999999999</v>
      </c>
      <c r="Q19" s="393" t="s">
        <v>194</v>
      </c>
      <c r="R19" s="320">
        <v>227.38</v>
      </c>
      <c r="S19" s="291" t="s">
        <v>194</v>
      </c>
      <c r="T19" s="320">
        <v>222.66</v>
      </c>
      <c r="U19" s="291" t="s">
        <v>301</v>
      </c>
      <c r="V19" s="320">
        <v>195.76</v>
      </c>
      <c r="W19" s="291" t="s">
        <v>194</v>
      </c>
      <c r="X19" s="320">
        <v>178.32</v>
      </c>
      <c r="Y19" s="291" t="s">
        <v>298</v>
      </c>
      <c r="AA19" s="43">
        <f t="shared" si="3"/>
        <v>0</v>
      </c>
      <c r="AC19" s="43">
        <f t="shared" si="4"/>
        <v>0</v>
      </c>
      <c r="AD19" s="43">
        <f t="shared" si="5"/>
        <v>1</v>
      </c>
      <c r="AF19" s="43">
        <f t="shared" si="6"/>
        <v>0</v>
      </c>
      <c r="AG19" s="43">
        <f t="shared" si="7"/>
        <v>0</v>
      </c>
      <c r="AH19" s="43">
        <f t="shared" si="8"/>
        <v>0</v>
      </c>
      <c r="AI19" s="43">
        <f t="shared" si="9"/>
        <v>1</v>
      </c>
      <c r="AJ19" s="43">
        <f t="shared" si="10"/>
        <v>0.2857142857142857</v>
      </c>
    </row>
    <row r="20" spans="1:36" x14ac:dyDescent="0.3">
      <c r="A20" s="44" t="str">
        <f t="shared" si="0"/>
        <v>Progeny PGY 9114 VT2P</v>
      </c>
      <c r="B20" s="239" t="str">
        <f t="shared" si="1"/>
        <v>RR</v>
      </c>
      <c r="C20" s="239" t="str">
        <f t="shared" si="2"/>
        <v>VT2P</v>
      </c>
      <c r="D20" s="384">
        <v>0.42857142857142855</v>
      </c>
      <c r="E20" s="292" t="s">
        <v>99</v>
      </c>
      <c r="F20" s="320">
        <v>209.2</v>
      </c>
      <c r="G20" s="291" t="s">
        <v>286</v>
      </c>
      <c r="H20" s="320">
        <v>225.06</v>
      </c>
      <c r="I20" s="291" t="s">
        <v>289</v>
      </c>
      <c r="J20" s="320">
        <v>224.59</v>
      </c>
      <c r="K20" s="393" t="s">
        <v>194</v>
      </c>
      <c r="L20" s="320">
        <v>202.47</v>
      </c>
      <c r="M20" s="291" t="s">
        <v>194</v>
      </c>
      <c r="N20" s="320">
        <v>214.42</v>
      </c>
      <c r="O20" s="291" t="s">
        <v>199</v>
      </c>
      <c r="P20" s="320">
        <v>122.38</v>
      </c>
      <c r="Q20" s="393" t="s">
        <v>194</v>
      </c>
      <c r="R20" s="320">
        <v>233.67</v>
      </c>
      <c r="S20" s="291" t="s">
        <v>194</v>
      </c>
      <c r="T20" s="320">
        <v>213.52</v>
      </c>
      <c r="U20" s="291" t="s">
        <v>288</v>
      </c>
      <c r="V20" s="320">
        <v>224.47</v>
      </c>
      <c r="W20" s="291" t="s">
        <v>194</v>
      </c>
      <c r="X20" s="320">
        <v>150.78</v>
      </c>
      <c r="Y20" s="291" t="s">
        <v>197</v>
      </c>
      <c r="AA20" s="43">
        <f t="shared" si="3"/>
        <v>0</v>
      </c>
      <c r="AC20" s="43">
        <f t="shared" si="4"/>
        <v>0</v>
      </c>
      <c r="AD20" s="43">
        <f t="shared" si="5"/>
        <v>1</v>
      </c>
      <c r="AF20" s="43">
        <f t="shared" si="6"/>
        <v>1</v>
      </c>
      <c r="AG20" s="43">
        <f t="shared" si="7"/>
        <v>0</v>
      </c>
      <c r="AH20" s="43">
        <f t="shared" si="8"/>
        <v>1</v>
      </c>
      <c r="AI20" s="43">
        <f t="shared" si="9"/>
        <v>0</v>
      </c>
      <c r="AJ20" s="43">
        <f t="shared" si="10"/>
        <v>0.42857142857142855</v>
      </c>
    </row>
    <row r="21" spans="1:36" x14ac:dyDescent="0.3">
      <c r="A21" s="44" t="str">
        <f t="shared" si="0"/>
        <v>1st Choice Seeds FC 8437 PC</v>
      </c>
      <c r="B21" s="239" t="str">
        <f t="shared" si="1"/>
        <v>RR, LL, ENL, FOP</v>
      </c>
      <c r="C21" s="239" t="str">
        <f t="shared" si="2"/>
        <v>PC</v>
      </c>
      <c r="D21" s="384">
        <v>0</v>
      </c>
      <c r="E21" s="292" t="s">
        <v>231</v>
      </c>
      <c r="F21" s="322">
        <v>207.1</v>
      </c>
      <c r="G21" s="291" t="s">
        <v>284</v>
      </c>
      <c r="H21" s="322">
        <v>246.82</v>
      </c>
      <c r="I21" s="291" t="s">
        <v>277</v>
      </c>
      <c r="J21" s="322">
        <v>176.8</v>
      </c>
      <c r="K21" s="393" t="s">
        <v>194</v>
      </c>
      <c r="L21" s="322">
        <v>205.21</v>
      </c>
      <c r="M21" s="291" t="s">
        <v>194</v>
      </c>
      <c r="N21" s="322">
        <v>205.92</v>
      </c>
      <c r="O21" s="291" t="s">
        <v>203</v>
      </c>
      <c r="P21" s="322">
        <v>125.37</v>
      </c>
      <c r="Q21" s="393" t="s">
        <v>194</v>
      </c>
      <c r="R21" s="322">
        <v>213.22</v>
      </c>
      <c r="S21" s="291" t="s">
        <v>194</v>
      </c>
      <c r="T21" s="322">
        <v>222.04</v>
      </c>
      <c r="U21" s="291" t="s">
        <v>299</v>
      </c>
      <c r="V21" s="322">
        <v>192.7</v>
      </c>
      <c r="W21" s="291" t="s">
        <v>194</v>
      </c>
      <c r="X21" s="322">
        <v>163.76</v>
      </c>
      <c r="Y21" s="291" t="s">
        <v>274</v>
      </c>
      <c r="AA21" s="43">
        <f t="shared" si="3"/>
        <v>0</v>
      </c>
      <c r="AC21" s="43">
        <f t="shared" si="4"/>
        <v>0</v>
      </c>
      <c r="AD21" s="43">
        <f t="shared" si="5"/>
        <v>0</v>
      </c>
      <c r="AF21" s="43">
        <f t="shared" si="6"/>
        <v>0</v>
      </c>
      <c r="AG21" s="43">
        <f t="shared" si="7"/>
        <v>0</v>
      </c>
      <c r="AH21" s="43">
        <f t="shared" si="8"/>
        <v>0</v>
      </c>
      <c r="AI21" s="43">
        <f t="shared" si="9"/>
        <v>0</v>
      </c>
      <c r="AJ21" s="43">
        <f t="shared" si="10"/>
        <v>0</v>
      </c>
    </row>
    <row r="22" spans="1:36" x14ac:dyDescent="0.3">
      <c r="A22" s="44" t="str">
        <f t="shared" si="0"/>
        <v>Progeny PGY 2215 TRE</v>
      </c>
      <c r="B22" s="239" t="str">
        <f t="shared" si="1"/>
        <v>RR</v>
      </c>
      <c r="C22" s="239" t="str">
        <f t="shared" si="2"/>
        <v>TRE</v>
      </c>
      <c r="D22" s="384">
        <v>0.2857142857142857</v>
      </c>
      <c r="E22" s="292" t="s">
        <v>161</v>
      </c>
      <c r="F22" s="322">
        <v>203.41</v>
      </c>
      <c r="G22" s="291" t="s">
        <v>289</v>
      </c>
      <c r="H22" s="322">
        <v>245.1</v>
      </c>
      <c r="I22" s="291" t="s">
        <v>280</v>
      </c>
      <c r="J22" s="322">
        <v>189.33</v>
      </c>
      <c r="K22" s="393" t="s">
        <v>194</v>
      </c>
      <c r="L22" s="322">
        <v>188.13</v>
      </c>
      <c r="M22" s="291" t="s">
        <v>194</v>
      </c>
      <c r="N22" s="322">
        <v>174.72</v>
      </c>
      <c r="O22" s="291" t="s">
        <v>201</v>
      </c>
      <c r="P22" s="322">
        <v>124.13</v>
      </c>
      <c r="Q22" s="393" t="s">
        <v>194</v>
      </c>
      <c r="R22" s="322">
        <v>208.51</v>
      </c>
      <c r="S22" s="291" t="s">
        <v>194</v>
      </c>
      <c r="T22" s="322">
        <v>211.15</v>
      </c>
      <c r="U22" s="291" t="s">
        <v>288</v>
      </c>
      <c r="V22" s="322">
        <v>222.56</v>
      </c>
      <c r="W22" s="291" t="s">
        <v>194</v>
      </c>
      <c r="X22" s="322">
        <v>173.66</v>
      </c>
      <c r="Y22" s="291" t="s">
        <v>298</v>
      </c>
      <c r="AA22" s="43">
        <f t="shared" si="3"/>
        <v>0</v>
      </c>
      <c r="AC22" s="43">
        <f t="shared" si="4"/>
        <v>0</v>
      </c>
      <c r="AD22" s="43">
        <f t="shared" si="5"/>
        <v>0</v>
      </c>
      <c r="AF22" s="43">
        <f t="shared" si="6"/>
        <v>0</v>
      </c>
      <c r="AG22" s="43">
        <f t="shared" si="7"/>
        <v>0</v>
      </c>
      <c r="AH22" s="43">
        <f t="shared" si="8"/>
        <v>1</v>
      </c>
      <c r="AI22" s="43">
        <f t="shared" si="9"/>
        <v>1</v>
      </c>
      <c r="AJ22" s="43">
        <f t="shared" si="10"/>
        <v>0.2857142857142857</v>
      </c>
    </row>
    <row r="23" spans="1:36" x14ac:dyDescent="0.3">
      <c r="A23" s="151" t="str">
        <f t="shared" si="0"/>
        <v>Dyna-Gro D55VC80 RIB</v>
      </c>
      <c r="B23" s="240" t="str">
        <f t="shared" si="1"/>
        <v>RR</v>
      </c>
      <c r="C23" s="240" t="str">
        <f t="shared" si="2"/>
        <v>VT2P </v>
      </c>
      <c r="D23" s="383">
        <v>0.14285714285714285</v>
      </c>
      <c r="E23" s="292" t="s">
        <v>235</v>
      </c>
      <c r="F23" s="360">
        <v>201.88</v>
      </c>
      <c r="G23" s="291" t="s">
        <v>289</v>
      </c>
      <c r="H23" s="360">
        <v>229.64</v>
      </c>
      <c r="I23" s="291" t="s">
        <v>284</v>
      </c>
      <c r="J23" s="360">
        <v>227.39</v>
      </c>
      <c r="K23" s="393" t="s">
        <v>194</v>
      </c>
      <c r="L23" s="360">
        <v>204.1</v>
      </c>
      <c r="M23" s="291" t="s">
        <v>194</v>
      </c>
      <c r="N23" s="360">
        <v>185.5</v>
      </c>
      <c r="O23" s="291" t="s">
        <v>195</v>
      </c>
      <c r="P23" s="360">
        <v>104.67</v>
      </c>
      <c r="Q23" s="393" t="s">
        <v>194</v>
      </c>
      <c r="R23" s="360">
        <v>212.2</v>
      </c>
      <c r="S23" s="291" t="s">
        <v>194</v>
      </c>
      <c r="T23" s="360">
        <v>212.67</v>
      </c>
      <c r="U23" s="291" t="s">
        <v>288</v>
      </c>
      <c r="V23" s="360">
        <v>196.47</v>
      </c>
      <c r="W23" s="291" t="s">
        <v>194</v>
      </c>
      <c r="X23" s="360">
        <v>172.59</v>
      </c>
      <c r="Y23" s="291" t="s">
        <v>275</v>
      </c>
      <c r="AA23" s="43">
        <f t="shared" si="3"/>
        <v>0</v>
      </c>
      <c r="AC23" s="43">
        <f t="shared" si="4"/>
        <v>0</v>
      </c>
      <c r="AD23" s="43">
        <f t="shared" si="5"/>
        <v>0</v>
      </c>
      <c r="AF23" s="43">
        <f t="shared" si="6"/>
        <v>0</v>
      </c>
      <c r="AG23" s="43">
        <f t="shared" si="7"/>
        <v>0</v>
      </c>
      <c r="AH23" s="43">
        <f t="shared" si="8"/>
        <v>0</v>
      </c>
      <c r="AI23" s="43">
        <f t="shared" si="9"/>
        <v>1</v>
      </c>
      <c r="AJ23" s="43">
        <f t="shared" si="10"/>
        <v>0.14285714285714285</v>
      </c>
    </row>
    <row r="24" spans="1:36" x14ac:dyDescent="0.3">
      <c r="A24" s="149" t="s">
        <v>13</v>
      </c>
      <c r="B24" s="252"/>
      <c r="C24" s="252"/>
      <c r="D24" s="378"/>
      <c r="E24" s="149"/>
      <c r="F24" s="394">
        <v>216.18</v>
      </c>
      <c r="G24" s="139"/>
      <c r="H24" s="394">
        <v>252.11</v>
      </c>
      <c r="I24" s="139"/>
      <c r="J24" s="394">
        <v>221.35</v>
      </c>
      <c r="K24" s="405"/>
      <c r="L24" s="394">
        <v>209.9</v>
      </c>
      <c r="M24" s="139"/>
      <c r="N24" s="394">
        <v>211.2</v>
      </c>
      <c r="O24" s="139"/>
      <c r="P24" s="394">
        <v>108.79</v>
      </c>
      <c r="Q24" s="405"/>
      <c r="R24" s="394">
        <v>230.64</v>
      </c>
      <c r="S24" s="139"/>
      <c r="T24" s="394">
        <v>222.75</v>
      </c>
      <c r="U24" s="139"/>
      <c r="V24" s="394">
        <v>214.46</v>
      </c>
      <c r="W24" s="139"/>
      <c r="X24" s="394">
        <v>172.43</v>
      </c>
      <c r="Y24" s="139"/>
    </row>
    <row r="25" spans="1:36" x14ac:dyDescent="0.3">
      <c r="A25" s="138" t="s">
        <v>74</v>
      </c>
      <c r="B25" s="253"/>
      <c r="C25" s="253"/>
      <c r="D25" s="379"/>
      <c r="E25" s="138"/>
      <c r="F25" s="396">
        <v>10.0421</v>
      </c>
      <c r="G25" s="137"/>
      <c r="H25" s="396">
        <v>9.5686</v>
      </c>
      <c r="I25" s="137"/>
      <c r="J25" s="396">
        <v>35.719900000000003</v>
      </c>
      <c r="K25" s="406"/>
      <c r="L25" s="396">
        <v>12.3797</v>
      </c>
      <c r="M25" s="137"/>
      <c r="N25" s="396">
        <v>11.1911</v>
      </c>
      <c r="O25" s="137"/>
      <c r="P25" s="396">
        <v>17.020299999999999</v>
      </c>
      <c r="Q25" s="406"/>
      <c r="R25" s="396">
        <v>10.183299999999999</v>
      </c>
      <c r="S25" s="137"/>
      <c r="T25" s="396">
        <v>8.1225000000000005</v>
      </c>
      <c r="U25" s="137"/>
      <c r="V25" s="396">
        <v>14.789199999999999</v>
      </c>
      <c r="W25" s="137"/>
      <c r="X25" s="396">
        <v>11.823700000000001</v>
      </c>
      <c r="Y25" s="137"/>
    </row>
    <row r="26" spans="1:36" ht="15" x14ac:dyDescent="0.4">
      <c r="A26" s="136" t="s">
        <v>54</v>
      </c>
      <c r="B26" s="254"/>
      <c r="C26" s="254"/>
      <c r="D26" s="380"/>
      <c r="E26" s="136"/>
      <c r="F26" s="398">
        <v>11.7</v>
      </c>
      <c r="G26" s="135"/>
      <c r="H26" s="398">
        <v>27.3</v>
      </c>
      <c r="I26" s="135"/>
      <c r="J26" s="398" t="s">
        <v>164</v>
      </c>
      <c r="K26" s="407"/>
      <c r="L26" s="398" t="s">
        <v>164</v>
      </c>
      <c r="M26" s="135"/>
      <c r="N26" s="398">
        <v>25.5</v>
      </c>
      <c r="O26" s="135"/>
      <c r="P26" s="398" t="s">
        <v>164</v>
      </c>
      <c r="Q26" s="407"/>
      <c r="R26" s="398" t="s">
        <v>164</v>
      </c>
      <c r="S26" s="135"/>
      <c r="T26" s="398">
        <v>22</v>
      </c>
      <c r="U26" s="135"/>
      <c r="V26" s="398" t="s">
        <v>164</v>
      </c>
      <c r="W26" s="135"/>
      <c r="X26" s="398">
        <v>31.9</v>
      </c>
      <c r="Y26" s="135"/>
    </row>
    <row r="27" spans="1:36" ht="13.5" thickBot="1" x14ac:dyDescent="0.35">
      <c r="A27" s="259" t="s">
        <v>75</v>
      </c>
      <c r="B27" s="260"/>
      <c r="C27" s="260"/>
      <c r="D27" s="381"/>
      <c r="E27" s="409"/>
      <c r="F27" s="400">
        <v>8.9036520859999992</v>
      </c>
      <c r="G27" s="410"/>
      <c r="H27" s="400">
        <v>6.5737275181000001</v>
      </c>
      <c r="I27" s="410"/>
      <c r="J27" s="400">
        <v>18.025716512999999</v>
      </c>
      <c r="K27" s="411"/>
      <c r="L27" s="400">
        <v>9.2071725587</v>
      </c>
      <c r="M27" s="410"/>
      <c r="N27" s="400">
        <v>7.3165188493000004</v>
      </c>
      <c r="O27" s="410"/>
      <c r="P27" s="400">
        <v>20.632278674999998</v>
      </c>
      <c r="Q27" s="411"/>
      <c r="R27" s="400">
        <v>7.4368433208000004</v>
      </c>
      <c r="S27" s="410"/>
      <c r="T27" s="400">
        <v>5.9772276146000003</v>
      </c>
      <c r="U27" s="410"/>
      <c r="V27" s="400">
        <v>11.240914585000001</v>
      </c>
      <c r="W27" s="410"/>
      <c r="X27" s="400">
        <v>11.200986263000001</v>
      </c>
      <c r="Y27" s="410"/>
    </row>
    <row r="28" spans="1:36" x14ac:dyDescent="0.3">
      <c r="A28" s="130"/>
      <c r="B28" s="131"/>
      <c r="C28" s="131"/>
      <c r="D28" s="131"/>
      <c r="E28" s="130"/>
      <c r="F28" s="134"/>
      <c r="G28" s="133"/>
      <c r="H28" s="132"/>
      <c r="I28" s="132"/>
      <c r="J28" s="43"/>
      <c r="K28" s="43"/>
      <c r="L28" s="132"/>
      <c r="M28" s="132"/>
      <c r="N28" s="43"/>
      <c r="O28" s="43"/>
      <c r="P28" s="43">
        <v>20.625352067000001</v>
      </c>
      <c r="Q28" s="43"/>
      <c r="R28" s="43"/>
      <c r="S28" s="43"/>
      <c r="T28" s="43"/>
      <c r="U28" s="43"/>
      <c r="V28" s="43"/>
      <c r="W28" s="43"/>
      <c r="X28" s="43"/>
      <c r="Y28" s="43"/>
    </row>
    <row r="29" spans="1:36" x14ac:dyDescent="0.3">
      <c r="A29" s="130"/>
      <c r="B29" s="131"/>
      <c r="C29" s="131"/>
      <c r="D29" s="131"/>
      <c r="E29" s="130"/>
      <c r="F29" s="134"/>
      <c r="G29" s="133"/>
      <c r="H29" s="132"/>
      <c r="I29" s="132"/>
      <c r="J29" s="132"/>
      <c r="K29" s="132"/>
      <c r="L29" s="132"/>
      <c r="M29" s="132"/>
      <c r="N29" s="132"/>
      <c r="O29" s="132"/>
      <c r="P29" s="132"/>
      <c r="Q29" s="132"/>
      <c r="R29" s="132"/>
      <c r="S29" s="132"/>
      <c r="T29" s="132"/>
      <c r="U29" s="132"/>
      <c r="V29" s="132"/>
      <c r="W29" s="132"/>
      <c r="X29" s="132"/>
      <c r="Y29" s="132"/>
    </row>
    <row r="30" spans="1:36" x14ac:dyDescent="0.3">
      <c r="A30" s="130"/>
      <c r="B30" s="131"/>
      <c r="C30" s="131"/>
      <c r="D30" s="131"/>
      <c r="E30" s="130"/>
      <c r="F30" s="134"/>
      <c r="G30" s="133"/>
      <c r="H30" s="132"/>
      <c r="I30" s="132"/>
      <c r="J30" s="132"/>
      <c r="K30" s="132"/>
      <c r="L30" s="132"/>
      <c r="M30" s="132"/>
      <c r="N30" s="132"/>
      <c r="O30" s="132"/>
      <c r="P30" s="132"/>
      <c r="Q30" s="132"/>
      <c r="R30" s="132"/>
      <c r="S30" s="132"/>
      <c r="T30" s="132"/>
      <c r="U30" s="132"/>
      <c r="V30" s="132"/>
      <c r="W30" s="132"/>
      <c r="X30" s="132"/>
      <c r="Y30" s="132"/>
    </row>
    <row r="31" spans="1:36" x14ac:dyDescent="0.3">
      <c r="A31" s="130"/>
      <c r="B31" s="131"/>
      <c r="C31" s="131"/>
      <c r="D31" s="131"/>
      <c r="E31" s="130"/>
    </row>
    <row r="32" spans="1:36" x14ac:dyDescent="0.3">
      <c r="A32" s="130"/>
      <c r="B32" s="131"/>
      <c r="C32" s="131"/>
      <c r="D32" s="131"/>
      <c r="E32" s="130"/>
      <c r="H32" s="131"/>
      <c r="I32" s="131"/>
      <c r="J32" s="43"/>
      <c r="K32" s="43"/>
      <c r="R32" s="43"/>
      <c r="S32" s="43"/>
      <c r="T32" s="43"/>
      <c r="U32" s="43"/>
      <c r="V32" s="43"/>
      <c r="W32" s="43"/>
      <c r="X32" s="43"/>
      <c r="Y32" s="43"/>
    </row>
    <row r="33" spans="1:25" x14ac:dyDescent="0.3">
      <c r="A33" s="130"/>
      <c r="B33" s="131"/>
      <c r="C33" s="131"/>
      <c r="D33" s="131"/>
      <c r="E33" s="130"/>
      <c r="H33" s="131"/>
      <c r="I33" s="131"/>
      <c r="J33" s="43"/>
      <c r="K33" s="43"/>
      <c r="R33" s="43"/>
      <c r="S33" s="43"/>
      <c r="T33" s="43"/>
      <c r="U33" s="43"/>
      <c r="V33" s="43"/>
      <c r="W33" s="43"/>
      <c r="X33" s="43"/>
      <c r="Y33" s="43"/>
    </row>
    <row r="34" spans="1:25" hidden="1" x14ac:dyDescent="0.3">
      <c r="A34" s="130"/>
      <c r="B34" s="131"/>
      <c r="C34" s="131"/>
      <c r="D34" s="131"/>
      <c r="E34" s="130"/>
      <c r="F34" s="289" t="e">
        <f>'Med Corn Avg'!#REF!</f>
        <v>#REF!</v>
      </c>
      <c r="G34" s="290" t="e">
        <f>'Med Corn Avg'!#REF!</f>
        <v>#REF!</v>
      </c>
      <c r="H34" s="289">
        <f>'Med Corn Knoxville '!E29</f>
        <v>0</v>
      </c>
      <c r="I34" s="290">
        <f>'Med Corn Knoxville '!F29</f>
        <v>0</v>
      </c>
      <c r="J34" s="289" t="e">
        <f>#REF!</f>
        <v>#REF!</v>
      </c>
      <c r="K34" s="290" t="e">
        <f>#REF!</f>
        <v>#REF!</v>
      </c>
      <c r="L34" s="289" t="e">
        <f>#REF!</f>
        <v>#REF!</v>
      </c>
      <c r="M34" s="290" t="e">
        <f>#REF!</f>
        <v>#REF!</v>
      </c>
      <c r="N34" s="289" t="e">
        <f>#REF!</f>
        <v>#REF!</v>
      </c>
      <c r="O34" s="290" t="e">
        <f>#REF!</f>
        <v>#REF!</v>
      </c>
      <c r="P34" s="289" t="e">
        <f>#REF!</f>
        <v>#REF!</v>
      </c>
      <c r="Q34" s="290" t="e">
        <f>#REF!</f>
        <v>#REF!</v>
      </c>
      <c r="R34" s="289" t="e">
        <f>#REF!</f>
        <v>#REF!</v>
      </c>
      <c r="S34" s="290" t="e">
        <f>#REF!</f>
        <v>#REF!</v>
      </c>
      <c r="T34" s="289" t="e">
        <f>#REF!</f>
        <v>#REF!</v>
      </c>
      <c r="U34" s="290" t="e">
        <f>#REF!</f>
        <v>#REF!</v>
      </c>
      <c r="V34" s="289" t="e">
        <f>#REF!</f>
        <v>#REF!</v>
      </c>
      <c r="W34" s="290" t="e">
        <f>#REF!</f>
        <v>#REF!</v>
      </c>
      <c r="X34" s="289" t="e">
        <f>#REF!</f>
        <v>#REF!</v>
      </c>
      <c r="Y34" s="290" t="e">
        <f>#REF!</f>
        <v>#REF!</v>
      </c>
    </row>
    <row r="35" spans="1:25" x14ac:dyDescent="0.3">
      <c r="A35" s="130"/>
      <c r="B35" s="131"/>
      <c r="C35" s="131"/>
      <c r="D35" s="131"/>
      <c r="E35" s="130"/>
      <c r="N35" s="130"/>
      <c r="O35" s="130"/>
      <c r="P35" s="130"/>
      <c r="Q35" s="130"/>
    </row>
    <row r="36" spans="1:25" x14ac:dyDescent="0.3">
      <c r="A36" s="130"/>
      <c r="B36" s="131"/>
      <c r="C36" s="131"/>
      <c r="D36" s="131"/>
      <c r="E36" s="130"/>
      <c r="N36" s="43"/>
      <c r="O36" s="43"/>
      <c r="P36" s="43"/>
      <c r="Q36" s="43"/>
    </row>
    <row r="37" spans="1:25" x14ac:dyDescent="0.3">
      <c r="A37" s="130"/>
      <c r="B37" s="131"/>
      <c r="C37" s="131"/>
      <c r="D37" s="131"/>
      <c r="E37" s="130"/>
      <c r="N37" s="130"/>
      <c r="O37" s="130"/>
      <c r="P37" s="130"/>
      <c r="Q37" s="130"/>
    </row>
    <row r="38" spans="1:25" x14ac:dyDescent="0.3">
      <c r="A38" s="130"/>
      <c r="B38" s="131"/>
      <c r="C38" s="131"/>
      <c r="D38" s="131"/>
      <c r="E38" s="130"/>
    </row>
    <row r="39" spans="1:25" x14ac:dyDescent="0.3">
      <c r="A39" s="41"/>
      <c r="B39" s="255"/>
      <c r="C39" s="255"/>
      <c r="D39" s="255"/>
      <c r="E39" s="41"/>
    </row>
    <row r="41" spans="1:25" x14ac:dyDescent="0.3">
      <c r="K41" s="127" t="s">
        <v>23</v>
      </c>
    </row>
  </sheetData>
  <sortState xmlns:xlrd2="http://schemas.microsoft.com/office/spreadsheetml/2017/richdata2" ref="A3:AJ23">
    <sortCondition descending="1" ref="F3:F23"/>
  </sortState>
  <mergeCells count="11">
    <mergeCell ref="X2:Y2"/>
    <mergeCell ref="A1:W1"/>
    <mergeCell ref="F2:G2"/>
    <mergeCell ref="H2:I2"/>
    <mergeCell ref="L2:M2"/>
    <mergeCell ref="N2:O2"/>
    <mergeCell ref="P2:Q2"/>
    <mergeCell ref="R2:S2"/>
    <mergeCell ref="T2:U2"/>
    <mergeCell ref="V2:W2"/>
    <mergeCell ref="J2:K2"/>
  </mergeCells>
  <conditionalFormatting sqref="A3:F23 F34:Y34">
    <cfRule type="expression" dxfId="824" priority="30">
      <formula>MOD(ROW(),2)=0</formula>
    </cfRule>
  </conditionalFormatting>
  <conditionalFormatting sqref="F3:F23">
    <cfRule type="top10" dxfId="823" priority="28" percent="1" rank="25"/>
    <cfRule type="aboveAverage" dxfId="822" priority="29" stopIfTrue="1"/>
  </conditionalFormatting>
  <conditionalFormatting sqref="F34">
    <cfRule type="aboveAverage" dxfId="821" priority="67" stopIfTrue="1"/>
  </conditionalFormatting>
  <conditionalFormatting sqref="G3:G23 I3:I23 M3:M23 O3:O23 Q3:Q23 S3:S23 U3:U23">
    <cfRule type="containsText" dxfId="820" priority="225" stopIfTrue="1" operator="containsText" text="A">
      <formula>NOT(ISERROR(SEARCH("A",G3)))</formula>
    </cfRule>
    <cfRule type="containsText" priority="224" stopIfTrue="1" operator="containsText" text="AA">
      <formula>NOT(ISERROR(SEARCH("AA",G3)))</formula>
    </cfRule>
  </conditionalFormatting>
  <conditionalFormatting sqref="G34 I34 M34 O34 Q34 S34 U34">
    <cfRule type="containsText" dxfId="819" priority="63" stopIfTrue="1" operator="containsText" text="A">
      <formula>NOT(ISERROR(SEARCH("A",G34)))</formula>
    </cfRule>
    <cfRule type="containsText" priority="62" stopIfTrue="1" operator="containsText" text="AA">
      <formula>NOT(ISERROR(SEARCH("AA",G34)))</formula>
    </cfRule>
  </conditionalFormatting>
  <conditionalFormatting sqref="H3:H23">
    <cfRule type="top10" dxfId="818" priority="25" percent="1" rank="25"/>
    <cfRule type="aboveAverage" dxfId="817" priority="26" stopIfTrue="1"/>
    <cfRule type="expression" dxfId="816" priority="27">
      <formula>MOD(ROW(),2)=0</formula>
    </cfRule>
  </conditionalFormatting>
  <conditionalFormatting sqref="H34">
    <cfRule type="aboveAverage" dxfId="815" priority="70" stopIfTrue="1"/>
  </conditionalFormatting>
  <conditionalFormatting sqref="J3:J23">
    <cfRule type="top10" dxfId="814" priority="22" percent="1" rank="25"/>
    <cfRule type="aboveAverage" dxfId="813" priority="23" stopIfTrue="1"/>
    <cfRule type="expression" dxfId="812" priority="24">
      <formula>MOD(ROW(),2)=0</formula>
    </cfRule>
  </conditionalFormatting>
  <conditionalFormatting sqref="J34">
    <cfRule type="aboveAverage" dxfId="811" priority="73" stopIfTrue="1"/>
  </conditionalFormatting>
  <conditionalFormatting sqref="K3:K23">
    <cfRule type="containsText" priority="146" stopIfTrue="1" operator="containsText" text="AA">
      <formula>NOT(ISERROR(SEARCH("AA",K3)))</formula>
    </cfRule>
    <cfRule type="containsText" dxfId="810" priority="147" stopIfTrue="1" operator="containsText" text="A">
      <formula>NOT(ISERROR(SEARCH("A",K3)))</formula>
    </cfRule>
  </conditionalFormatting>
  <conditionalFormatting sqref="K34">
    <cfRule type="containsText" dxfId="809" priority="43" stopIfTrue="1" operator="containsText" text="A">
      <formula>NOT(ISERROR(SEARCH("A",K34)))</formula>
    </cfRule>
    <cfRule type="containsText" priority="42" stopIfTrue="1" operator="containsText" text="AA">
      <formula>NOT(ISERROR(SEARCH("AA",K34)))</formula>
    </cfRule>
  </conditionalFormatting>
  <conditionalFormatting sqref="L3:L23">
    <cfRule type="top10" dxfId="808" priority="19" percent="1" rank="25"/>
    <cfRule type="aboveAverage" dxfId="807" priority="20" stopIfTrue="1"/>
    <cfRule type="expression" dxfId="806" priority="21">
      <formula>MOD(ROW(),2)=0</formula>
    </cfRule>
  </conditionalFormatting>
  <conditionalFormatting sqref="L34">
    <cfRule type="aboveAverage" dxfId="805" priority="76" stopIfTrue="1"/>
  </conditionalFormatting>
  <conditionalFormatting sqref="N3:N23">
    <cfRule type="top10" dxfId="804" priority="16" percent="1" rank="25"/>
    <cfRule type="aboveAverage" dxfId="803" priority="17" stopIfTrue="1"/>
    <cfRule type="expression" dxfId="802" priority="18">
      <formula>MOD(ROW(),2)=0</formula>
    </cfRule>
  </conditionalFormatting>
  <conditionalFormatting sqref="N34">
    <cfRule type="aboveAverage" dxfId="801" priority="79" stopIfTrue="1"/>
  </conditionalFormatting>
  <conditionalFormatting sqref="P3:P23">
    <cfRule type="expression" dxfId="800" priority="15">
      <formula>MOD(ROW(),2)=0</formula>
    </cfRule>
    <cfRule type="aboveAverage" dxfId="799" priority="14" stopIfTrue="1"/>
    <cfRule type="top10" dxfId="798" priority="13" percent="1" rank="25"/>
  </conditionalFormatting>
  <conditionalFormatting sqref="P34">
    <cfRule type="aboveAverage" dxfId="797" priority="82" stopIfTrue="1"/>
  </conditionalFormatting>
  <conditionalFormatting sqref="R3:R23">
    <cfRule type="expression" dxfId="796" priority="12">
      <formula>MOD(ROW(),2)=0</formula>
    </cfRule>
    <cfRule type="aboveAverage" dxfId="795" priority="11" stopIfTrue="1"/>
    <cfRule type="top10" dxfId="794" priority="10" percent="1" rank="25"/>
  </conditionalFormatting>
  <conditionalFormatting sqref="R34">
    <cfRule type="aboveAverage" dxfId="793" priority="85" stopIfTrue="1"/>
  </conditionalFormatting>
  <conditionalFormatting sqref="T3:T23">
    <cfRule type="expression" dxfId="792" priority="9">
      <formula>MOD(ROW(),2)=0</formula>
    </cfRule>
    <cfRule type="top10" dxfId="791" priority="7" percent="1" rank="25"/>
    <cfRule type="aboveAverage" dxfId="790" priority="8" stopIfTrue="1"/>
  </conditionalFormatting>
  <conditionalFormatting sqref="T34">
    <cfRule type="aboveAverage" dxfId="789" priority="88" stopIfTrue="1"/>
  </conditionalFormatting>
  <conditionalFormatting sqref="V3:V23">
    <cfRule type="expression" dxfId="788" priority="6">
      <formula>MOD(ROW(),2)=0</formula>
    </cfRule>
    <cfRule type="aboveAverage" dxfId="787" priority="5" stopIfTrue="1"/>
    <cfRule type="top10" dxfId="786" priority="4" percent="1" rank="25"/>
  </conditionalFormatting>
  <conditionalFormatting sqref="V34">
    <cfRule type="aboveAverage" dxfId="785" priority="91" stopIfTrue="1"/>
  </conditionalFormatting>
  <conditionalFormatting sqref="W3:W23 G3:G23 I3:I23 M3:M23 O3:O23 Q3:Q23 S3:S23 U3:U23 Y3:Y23 K3:K23">
    <cfRule type="expression" dxfId="784" priority="1570">
      <formula>MOD(ROW(),2)=0</formula>
    </cfRule>
  </conditionalFormatting>
  <conditionalFormatting sqref="W3:W23">
    <cfRule type="containsText" priority="269" stopIfTrue="1" operator="containsText" text="AA">
      <formula>NOT(ISERROR(SEARCH("AA",W3)))</formula>
    </cfRule>
    <cfRule type="containsText" dxfId="783" priority="367" operator="containsText" text="A">
      <formula>NOT(ISERROR(SEARCH("A",W3)))</formula>
    </cfRule>
  </conditionalFormatting>
  <conditionalFormatting sqref="W34">
    <cfRule type="containsText" priority="64" stopIfTrue="1" operator="containsText" text="AA">
      <formula>NOT(ISERROR(SEARCH("AA",W34)))</formula>
    </cfRule>
    <cfRule type="containsText" dxfId="782" priority="65" operator="containsText" text="A">
      <formula>NOT(ISERROR(SEARCH("A",W34)))</formula>
    </cfRule>
  </conditionalFormatting>
  <conditionalFormatting sqref="X3:X23">
    <cfRule type="top10" dxfId="781" priority="1" percent="1" rank="25"/>
    <cfRule type="expression" dxfId="780" priority="3">
      <formula>MOD(ROW(),2)=0</formula>
    </cfRule>
    <cfRule type="aboveAverage" dxfId="779" priority="2" stopIfTrue="1"/>
  </conditionalFormatting>
  <conditionalFormatting sqref="X34">
    <cfRule type="aboveAverage" dxfId="778" priority="94" stopIfTrue="1"/>
  </conditionalFormatting>
  <conditionalFormatting sqref="Y3:Y23">
    <cfRule type="containsText" priority="174" stopIfTrue="1" operator="containsText" text="AA">
      <formula>NOT(ISERROR(SEARCH("AA",Y3)))</formula>
    </cfRule>
    <cfRule type="containsText" dxfId="777" priority="175" stopIfTrue="1" operator="containsText" text="A">
      <formula>NOT(ISERROR(SEARCH("A",Y3)))</formula>
    </cfRule>
  </conditionalFormatting>
  <conditionalFormatting sqref="Y34">
    <cfRule type="containsText" priority="46" stopIfTrue="1" operator="containsText" text="AA">
      <formula>NOT(ISERROR(SEARCH("AA",Y34)))</formula>
    </cfRule>
    <cfRule type="containsText" dxfId="776" priority="47" stopIfTrue="1" operator="containsText" text="A">
      <formula>NOT(ISERROR(SEARCH("A",Y34)))</formula>
    </cfRule>
  </conditionalFormatting>
  <pageMargins left="0.5" right="0.5" top="0.5" bottom="0.5" header="0.3" footer="0.3"/>
  <pageSetup scale="8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85B7-C1F9-48B0-8D76-FD781190F04F}">
  <sheetPr codeName="Sheet10">
    <tabColor theme="6" tint="0.59999389629810485"/>
    <pageSetUpPr fitToPage="1"/>
  </sheetPr>
  <dimension ref="A1:AK28"/>
  <sheetViews>
    <sheetView zoomScaleNormal="100" workbookViewId="0">
      <selection activeCell="W27" sqref="W27"/>
    </sheetView>
  </sheetViews>
  <sheetFormatPr defaultColWidth="9.1796875" defaultRowHeight="12.5" x14ac:dyDescent="0.25"/>
  <cols>
    <col min="1" max="1" width="9.54296875" style="41" customWidth="1"/>
    <col min="2" max="2" width="24.1796875" style="41" customWidth="1"/>
    <col min="3" max="3" width="9.1796875" style="41" customWidth="1"/>
    <col min="4" max="4" width="9" style="41" customWidth="1"/>
    <col min="5" max="5" width="10" style="41" customWidth="1"/>
    <col min="6" max="19" width="6.54296875" style="41" customWidth="1"/>
    <col min="20" max="20" width="7.7265625" style="41" customWidth="1"/>
    <col min="21" max="21" width="9.1796875" style="41"/>
    <col min="22" max="37" width="0" style="41" hidden="1" customWidth="1"/>
    <col min="38" max="16384" width="9.1796875" style="41"/>
  </cols>
  <sheetData>
    <row r="1" spans="1:37" s="19" customFormat="1" ht="15" customHeight="1" thickBot="1" x14ac:dyDescent="0.35">
      <c r="A1" s="513" t="s">
        <v>579</v>
      </c>
      <c r="B1" s="513"/>
      <c r="C1" s="513"/>
      <c r="D1" s="513"/>
      <c r="E1" s="513"/>
      <c r="F1" s="513"/>
      <c r="G1" s="513"/>
      <c r="H1" s="513"/>
      <c r="I1" s="513"/>
      <c r="J1" s="513"/>
      <c r="K1" s="513"/>
      <c r="L1" s="513"/>
      <c r="M1" s="513"/>
      <c r="N1" s="513"/>
      <c r="O1" s="513"/>
      <c r="P1" s="513"/>
    </row>
    <row r="2" spans="1:37" ht="40" customHeight="1" x14ac:dyDescent="0.3">
      <c r="A2" s="67" t="s">
        <v>61</v>
      </c>
      <c r="B2" s="121" t="s">
        <v>64</v>
      </c>
      <c r="C2" s="66" t="s">
        <v>439</v>
      </c>
      <c r="D2" s="66" t="s">
        <v>429</v>
      </c>
      <c r="E2" s="66" t="s">
        <v>438</v>
      </c>
      <c r="F2" s="79" t="s">
        <v>140</v>
      </c>
      <c r="G2" s="66" t="s">
        <v>418</v>
      </c>
      <c r="H2" s="66" t="s">
        <v>135</v>
      </c>
      <c r="I2" s="66" t="s">
        <v>435</v>
      </c>
      <c r="J2" s="66" t="s">
        <v>158</v>
      </c>
      <c r="K2" s="66" t="s">
        <v>141</v>
      </c>
      <c r="L2" s="66" t="s">
        <v>136</v>
      </c>
      <c r="M2" s="66" t="s">
        <v>137</v>
      </c>
      <c r="N2" s="66" t="s">
        <v>142</v>
      </c>
      <c r="O2" s="66" t="s">
        <v>420</v>
      </c>
      <c r="P2" s="66" t="s">
        <v>436</v>
      </c>
      <c r="Q2" s="66" t="s">
        <v>437</v>
      </c>
      <c r="R2" s="66" t="s">
        <v>143</v>
      </c>
      <c r="S2" s="66" t="s">
        <v>139</v>
      </c>
      <c r="T2" s="66" t="s">
        <v>422</v>
      </c>
      <c r="V2" s="79" t="s">
        <v>140</v>
      </c>
      <c r="W2" s="66" t="s">
        <v>418</v>
      </c>
      <c r="X2" s="66" t="s">
        <v>135</v>
      </c>
      <c r="Y2" s="66" t="s">
        <v>435</v>
      </c>
      <c r="Z2" s="66" t="s">
        <v>158</v>
      </c>
      <c r="AA2" s="66" t="s">
        <v>141</v>
      </c>
      <c r="AB2" s="66" t="s">
        <v>136</v>
      </c>
      <c r="AC2" s="66" t="s">
        <v>137</v>
      </c>
      <c r="AD2" s="66" t="s">
        <v>142</v>
      </c>
      <c r="AE2" s="66" t="s">
        <v>420</v>
      </c>
      <c r="AF2" s="66" t="s">
        <v>436</v>
      </c>
      <c r="AG2" s="66" t="s">
        <v>437</v>
      </c>
      <c r="AH2" s="66" t="s">
        <v>143</v>
      </c>
      <c r="AI2" s="66" t="s">
        <v>139</v>
      </c>
      <c r="AJ2" s="66" t="s">
        <v>422</v>
      </c>
      <c r="AK2" s="41" t="s">
        <v>561</v>
      </c>
    </row>
    <row r="3" spans="1:37" ht="14.25" customHeight="1" x14ac:dyDescent="0.3">
      <c r="A3" s="190"/>
      <c r="B3" s="191"/>
      <c r="C3" s="91" t="s">
        <v>425</v>
      </c>
      <c r="D3" s="91" t="s">
        <v>426</v>
      </c>
      <c r="E3" s="161" t="s">
        <v>427</v>
      </c>
      <c r="F3" s="185">
        <v>45415</v>
      </c>
      <c r="G3" s="184">
        <v>45407</v>
      </c>
      <c r="H3" s="184">
        <v>45399</v>
      </c>
      <c r="I3" s="184">
        <v>45425</v>
      </c>
      <c r="J3" s="184">
        <v>45404</v>
      </c>
      <c r="K3" s="184">
        <v>45405</v>
      </c>
      <c r="L3" s="184">
        <v>45397</v>
      </c>
      <c r="M3" s="184">
        <v>45404</v>
      </c>
      <c r="N3" s="184">
        <v>45412</v>
      </c>
      <c r="O3" s="184">
        <v>45412</v>
      </c>
      <c r="P3" s="184">
        <v>45411</v>
      </c>
      <c r="Q3" s="184">
        <v>45442</v>
      </c>
      <c r="R3" s="184">
        <v>45443</v>
      </c>
      <c r="S3" s="184">
        <v>45410</v>
      </c>
      <c r="T3" s="184">
        <v>45398</v>
      </c>
    </row>
    <row r="4" spans="1:37" ht="14.25" customHeight="1" x14ac:dyDescent="0.35">
      <c r="A4" s="424" t="s">
        <v>194</v>
      </c>
      <c r="B4" s="86" t="s">
        <v>440</v>
      </c>
      <c r="C4" s="420">
        <v>205.1</v>
      </c>
      <c r="D4" s="421">
        <v>15.6267</v>
      </c>
      <c r="E4" s="422">
        <v>58.907142856999997</v>
      </c>
      <c r="F4" s="420">
        <v>110.31763309999999</v>
      </c>
      <c r="G4" s="420">
        <v>233.81660099999999</v>
      </c>
      <c r="H4" s="420">
        <v>192.4043279</v>
      </c>
      <c r="I4" s="420">
        <v>117.8947477</v>
      </c>
      <c r="J4" s="420">
        <v>185.86273170000001</v>
      </c>
      <c r="K4" s="420">
        <v>266.44843730000002</v>
      </c>
      <c r="L4" s="420">
        <v>284.91112090000001</v>
      </c>
      <c r="M4" s="420">
        <v>239.04378489999999</v>
      </c>
      <c r="N4" s="420">
        <v>208.62196280000001</v>
      </c>
      <c r="O4" s="420">
        <v>215.93629820000001</v>
      </c>
      <c r="P4" s="420">
        <v>210.99871680000001</v>
      </c>
      <c r="Q4" s="420">
        <v>185.9135536</v>
      </c>
      <c r="R4" s="420">
        <v>159.18167529999999</v>
      </c>
      <c r="S4" s="420">
        <v>217.85339930000001</v>
      </c>
      <c r="T4" s="420">
        <v>247.7227374</v>
      </c>
      <c r="V4" s="41">
        <f>IF(F4&gt;F$12,1,0)</f>
        <v>0</v>
      </c>
      <c r="W4" s="41">
        <f t="shared" ref="W4:AE11" si="0">IF(G4&gt;G$12,1,0)</f>
        <v>1</v>
      </c>
      <c r="X4" s="41">
        <f t="shared" si="0"/>
        <v>1</v>
      </c>
      <c r="Y4" s="41">
        <f t="shared" si="0"/>
        <v>1</v>
      </c>
      <c r="Z4" s="41">
        <f t="shared" si="0"/>
        <v>0</v>
      </c>
      <c r="AA4" s="41">
        <f t="shared" si="0"/>
        <v>1</v>
      </c>
      <c r="AB4" s="41">
        <f t="shared" si="0"/>
        <v>1</v>
      </c>
      <c r="AC4" s="41">
        <f t="shared" si="0"/>
        <v>1</v>
      </c>
      <c r="AD4" s="41">
        <f t="shared" si="0"/>
        <v>1</v>
      </c>
      <c r="AE4" s="41">
        <f t="shared" si="0"/>
        <v>1</v>
      </c>
      <c r="AF4" s="41">
        <f t="shared" ref="AF4:AF11" si="1">IF(P4&gt;P$12,1,0)</f>
        <v>1</v>
      </c>
      <c r="AG4" s="41">
        <f t="shared" ref="AG4:AG11" si="2">IF(Q4&gt;Q$12,1,0)</f>
        <v>0</v>
      </c>
      <c r="AH4" s="41">
        <f t="shared" ref="AH4:AH11" si="3">IF(R4&gt;R$12,1,0)</f>
        <v>0</v>
      </c>
      <c r="AI4" s="41">
        <f t="shared" ref="AI4:AI11" si="4">IF(S4&gt;S$12,1,0)</f>
        <v>1</v>
      </c>
      <c r="AJ4" s="41">
        <f t="shared" ref="AJ4:AJ11" si="5">IF(T4&gt;T$12,1,0)</f>
        <v>0</v>
      </c>
      <c r="AK4" s="41">
        <f>SUM(V4:AJ4)/COUNT(V4:AJ4)</f>
        <v>0.66666666666666663</v>
      </c>
    </row>
    <row r="5" spans="1:37" ht="14.25" customHeight="1" x14ac:dyDescent="0.35">
      <c r="A5" s="424" t="s">
        <v>194</v>
      </c>
      <c r="B5" s="83" t="s">
        <v>431</v>
      </c>
      <c r="C5" s="420">
        <v>202.9</v>
      </c>
      <c r="D5" s="421">
        <v>15.0143</v>
      </c>
      <c r="E5" s="422">
        <v>58.992307691999997</v>
      </c>
      <c r="F5" s="420">
        <v>122</v>
      </c>
      <c r="G5" s="420">
        <v>228.6905831</v>
      </c>
      <c r="H5" s="420">
        <v>195.7026664</v>
      </c>
      <c r="I5" s="420">
        <v>111.6155959</v>
      </c>
      <c r="J5" s="420">
        <v>220.96172619999999</v>
      </c>
      <c r="K5" s="420">
        <v>239.00593499999999</v>
      </c>
      <c r="L5" s="420">
        <v>277.10861540000002</v>
      </c>
      <c r="M5" s="420">
        <v>235.33170329999999</v>
      </c>
      <c r="N5" s="420">
        <v>174.10514459999999</v>
      </c>
      <c r="O5" s="420">
        <v>214.56810770000001</v>
      </c>
      <c r="P5" s="420">
        <v>203.80233899999999</v>
      </c>
      <c r="Q5" s="420">
        <v>169.944142</v>
      </c>
      <c r="R5" s="420">
        <v>157.88110639999999</v>
      </c>
      <c r="S5" s="420">
        <v>224.2064871</v>
      </c>
      <c r="T5" s="420">
        <v>265.69537989999998</v>
      </c>
      <c r="V5" s="41">
        <f t="shared" ref="V5:V11" si="6">IF(F5&gt;F$12,1,0)</f>
        <v>1</v>
      </c>
      <c r="W5" s="41">
        <f t="shared" si="0"/>
        <v>1</v>
      </c>
      <c r="X5" s="41">
        <f t="shared" si="0"/>
        <v>1</v>
      </c>
      <c r="Y5" s="41">
        <f t="shared" si="0"/>
        <v>1</v>
      </c>
      <c r="Z5" s="41">
        <f t="shared" si="0"/>
        <v>1</v>
      </c>
      <c r="AA5" s="41">
        <f t="shared" si="0"/>
        <v>0</v>
      </c>
      <c r="AB5" s="41">
        <f t="shared" si="0"/>
        <v>1</v>
      </c>
      <c r="AC5" s="41">
        <f t="shared" si="0"/>
        <v>1</v>
      </c>
      <c r="AD5" s="41">
        <f t="shared" si="0"/>
        <v>0</v>
      </c>
      <c r="AE5" s="41">
        <f t="shared" si="0"/>
        <v>1</v>
      </c>
      <c r="AF5" s="41">
        <f t="shared" si="1"/>
        <v>1</v>
      </c>
      <c r="AG5" s="41">
        <f t="shared" si="2"/>
        <v>0</v>
      </c>
      <c r="AH5" s="41">
        <f t="shared" si="3"/>
        <v>0</v>
      </c>
      <c r="AI5" s="41">
        <f t="shared" si="4"/>
        <v>1</v>
      </c>
      <c r="AJ5" s="41">
        <f t="shared" si="5"/>
        <v>1</v>
      </c>
      <c r="AK5" s="41">
        <f t="shared" ref="AK5:AK11" si="7">SUM(V5:AJ5)/COUNT(V5:AJ5)</f>
        <v>0.73333333333333328</v>
      </c>
    </row>
    <row r="6" spans="1:37" ht="14.25" customHeight="1" x14ac:dyDescent="0.35">
      <c r="A6" s="424" t="s">
        <v>194</v>
      </c>
      <c r="B6" s="86" t="s">
        <v>441</v>
      </c>
      <c r="C6" s="420">
        <v>202.7</v>
      </c>
      <c r="D6" s="421">
        <v>15.4533</v>
      </c>
      <c r="E6" s="422">
        <v>59.271428571000001</v>
      </c>
      <c r="F6" s="420">
        <v>128.25072750000001</v>
      </c>
      <c r="G6" s="420">
        <v>229.05798720000001</v>
      </c>
      <c r="H6" s="420">
        <v>185.8489922</v>
      </c>
      <c r="I6" s="420">
        <v>93.921054940000005</v>
      </c>
      <c r="J6" s="420">
        <v>200.35261639999999</v>
      </c>
      <c r="K6" s="420">
        <v>255.4248609</v>
      </c>
      <c r="L6" s="420">
        <v>283.27347839999999</v>
      </c>
      <c r="M6" s="420">
        <v>221.23131660000001</v>
      </c>
      <c r="N6" s="420">
        <v>196.0604931</v>
      </c>
      <c r="O6" s="420">
        <v>208.49496329999999</v>
      </c>
      <c r="P6" s="420">
        <v>194.7706278</v>
      </c>
      <c r="Q6" s="420">
        <v>195.6996517</v>
      </c>
      <c r="R6" s="420">
        <v>180.1799269</v>
      </c>
      <c r="S6" s="420">
        <v>225.00094189999999</v>
      </c>
      <c r="T6" s="420">
        <v>243.20251289999999</v>
      </c>
      <c r="V6" s="41">
        <f t="shared" si="6"/>
        <v>1</v>
      </c>
      <c r="W6" s="41">
        <f t="shared" si="0"/>
        <v>1</v>
      </c>
      <c r="X6" s="41">
        <f t="shared" si="0"/>
        <v>0</v>
      </c>
      <c r="Y6" s="41">
        <f t="shared" si="0"/>
        <v>0</v>
      </c>
      <c r="Z6" s="41">
        <f t="shared" si="0"/>
        <v>1</v>
      </c>
      <c r="AA6" s="41">
        <f t="shared" si="0"/>
        <v>1</v>
      </c>
      <c r="AB6" s="41">
        <f t="shared" si="0"/>
        <v>1</v>
      </c>
      <c r="AC6" s="41">
        <f t="shared" si="0"/>
        <v>0</v>
      </c>
      <c r="AD6" s="41">
        <f t="shared" si="0"/>
        <v>1</v>
      </c>
      <c r="AE6" s="41">
        <f t="shared" si="0"/>
        <v>0</v>
      </c>
      <c r="AF6" s="41">
        <f t="shared" si="1"/>
        <v>0</v>
      </c>
      <c r="AG6" s="41">
        <f t="shared" si="2"/>
        <v>1</v>
      </c>
      <c r="AH6" s="41">
        <f t="shared" si="3"/>
        <v>1</v>
      </c>
      <c r="AI6" s="41">
        <f t="shared" si="4"/>
        <v>1</v>
      </c>
      <c r="AJ6" s="41">
        <f t="shared" si="5"/>
        <v>0</v>
      </c>
      <c r="AK6" s="41">
        <f t="shared" si="7"/>
        <v>0.6</v>
      </c>
    </row>
    <row r="7" spans="1:37" ht="14.25" customHeight="1" x14ac:dyDescent="0.35">
      <c r="A7" s="424" t="s">
        <v>194</v>
      </c>
      <c r="B7" s="83" t="s">
        <v>443</v>
      </c>
      <c r="C7" s="420">
        <v>201.9</v>
      </c>
      <c r="D7" s="421">
        <v>15.3667</v>
      </c>
      <c r="E7" s="422">
        <v>58.728571428999999</v>
      </c>
      <c r="F7" s="420">
        <v>149.37437679999999</v>
      </c>
      <c r="G7" s="420">
        <v>218.7632462</v>
      </c>
      <c r="H7" s="420">
        <v>198.4015292</v>
      </c>
      <c r="I7" s="420">
        <v>117.3486284</v>
      </c>
      <c r="J7" s="420">
        <v>158.5714432</v>
      </c>
      <c r="K7" s="420">
        <v>247.5918404</v>
      </c>
      <c r="L7" s="420">
        <v>264.46090809999998</v>
      </c>
      <c r="M7" s="420">
        <v>233.94571379999999</v>
      </c>
      <c r="N7" s="420">
        <v>170.72633300000001</v>
      </c>
      <c r="O7" s="420">
        <v>218.19466399999999</v>
      </c>
      <c r="P7" s="420">
        <v>198.7386644</v>
      </c>
      <c r="Q7" s="420">
        <v>187.4505523</v>
      </c>
      <c r="R7" s="420">
        <v>166.8993294</v>
      </c>
      <c r="S7" s="420">
        <v>222.73936</v>
      </c>
      <c r="T7" s="420">
        <v>275.48919969999997</v>
      </c>
      <c r="V7" s="41">
        <f t="shared" si="6"/>
        <v>1</v>
      </c>
      <c r="W7" s="41">
        <f t="shared" si="0"/>
        <v>0</v>
      </c>
      <c r="X7" s="41">
        <f t="shared" si="0"/>
        <v>1</v>
      </c>
      <c r="Y7" s="41">
        <f t="shared" si="0"/>
        <v>1</v>
      </c>
      <c r="Z7" s="41">
        <f t="shared" si="0"/>
        <v>0</v>
      </c>
      <c r="AA7" s="41">
        <f t="shared" si="0"/>
        <v>0</v>
      </c>
      <c r="AB7" s="41">
        <f t="shared" si="0"/>
        <v>0</v>
      </c>
      <c r="AC7" s="41">
        <f t="shared" si="0"/>
        <v>1</v>
      </c>
      <c r="AD7" s="41">
        <f t="shared" si="0"/>
        <v>0</v>
      </c>
      <c r="AE7" s="41">
        <f t="shared" si="0"/>
        <v>1</v>
      </c>
      <c r="AF7" s="41">
        <f t="shared" si="1"/>
        <v>0</v>
      </c>
      <c r="AG7" s="41">
        <f t="shared" si="2"/>
        <v>0</v>
      </c>
      <c r="AH7" s="41">
        <f t="shared" si="3"/>
        <v>0</v>
      </c>
      <c r="AI7" s="41">
        <f t="shared" si="4"/>
        <v>1</v>
      </c>
      <c r="AJ7" s="41">
        <f t="shared" si="5"/>
        <v>1</v>
      </c>
      <c r="AK7" s="41">
        <f t="shared" si="7"/>
        <v>0.46666666666666667</v>
      </c>
    </row>
    <row r="8" spans="1:37" ht="14.25" customHeight="1" x14ac:dyDescent="0.35">
      <c r="A8" s="424" t="s">
        <v>194</v>
      </c>
      <c r="B8" s="86" t="s">
        <v>442</v>
      </c>
      <c r="C8" s="420">
        <v>200</v>
      </c>
      <c r="D8" s="421">
        <v>15.5267</v>
      </c>
      <c r="E8" s="422">
        <v>60.164285714000002</v>
      </c>
      <c r="F8" s="420">
        <v>108.8064327</v>
      </c>
      <c r="G8" s="420">
        <v>219.1988858</v>
      </c>
      <c r="H8" s="420">
        <v>181.82661959999999</v>
      </c>
      <c r="I8" s="420">
        <v>127.1453994</v>
      </c>
      <c r="J8" s="420">
        <v>202.85117339999999</v>
      </c>
      <c r="K8" s="420">
        <v>243.06042840000001</v>
      </c>
      <c r="L8" s="420">
        <v>269.92944770000003</v>
      </c>
      <c r="M8" s="420">
        <v>221.9861602</v>
      </c>
      <c r="N8" s="420">
        <v>212.48201689999999</v>
      </c>
      <c r="O8" s="420">
        <v>223.64241010000001</v>
      </c>
      <c r="P8" s="420">
        <v>206.36338509999999</v>
      </c>
      <c r="Q8" s="420">
        <v>191.8512643</v>
      </c>
      <c r="R8" s="420">
        <v>180.87329059999999</v>
      </c>
      <c r="S8" s="420">
        <v>191.9188504</v>
      </c>
      <c r="T8" s="420">
        <v>218.3578478</v>
      </c>
      <c r="V8" s="41">
        <f t="shared" si="6"/>
        <v>0</v>
      </c>
      <c r="W8" s="41">
        <f t="shared" si="0"/>
        <v>0</v>
      </c>
      <c r="X8" s="41">
        <f t="shared" si="0"/>
        <v>0</v>
      </c>
      <c r="Y8" s="41">
        <f t="shared" si="0"/>
        <v>1</v>
      </c>
      <c r="Z8" s="41">
        <f t="shared" si="0"/>
        <v>1</v>
      </c>
      <c r="AA8" s="41">
        <f t="shared" si="0"/>
        <v>0</v>
      </c>
      <c r="AB8" s="41">
        <f t="shared" si="0"/>
        <v>0</v>
      </c>
      <c r="AC8" s="41">
        <f t="shared" si="0"/>
        <v>0</v>
      </c>
      <c r="AD8" s="41">
        <f t="shared" si="0"/>
        <v>1</v>
      </c>
      <c r="AE8" s="41">
        <f t="shared" si="0"/>
        <v>1</v>
      </c>
      <c r="AF8" s="41">
        <f t="shared" si="1"/>
        <v>1</v>
      </c>
      <c r="AG8" s="41">
        <f t="shared" si="2"/>
        <v>1</v>
      </c>
      <c r="AH8" s="41">
        <f t="shared" si="3"/>
        <v>1</v>
      </c>
      <c r="AI8" s="41">
        <f t="shared" si="4"/>
        <v>0</v>
      </c>
      <c r="AJ8" s="41">
        <f t="shared" si="5"/>
        <v>0</v>
      </c>
      <c r="AK8" s="41">
        <f t="shared" si="7"/>
        <v>0.46666666666666667</v>
      </c>
    </row>
    <row r="9" spans="1:37" ht="14.25" customHeight="1" x14ac:dyDescent="0.35">
      <c r="A9" s="424" t="s">
        <v>194</v>
      </c>
      <c r="B9" s="83" t="s">
        <v>432</v>
      </c>
      <c r="C9" s="420">
        <v>200</v>
      </c>
      <c r="D9" s="421">
        <v>15.533300000000001</v>
      </c>
      <c r="E9" s="422">
        <v>60.157142856999997</v>
      </c>
      <c r="F9" s="420">
        <v>96.275473779999999</v>
      </c>
      <c r="G9" s="420">
        <v>210.54005609999999</v>
      </c>
      <c r="H9" s="420">
        <v>183.40258230000001</v>
      </c>
      <c r="I9" s="420">
        <v>102.99538699999999</v>
      </c>
      <c r="J9" s="420">
        <v>251.3551429</v>
      </c>
      <c r="K9" s="420">
        <v>242.86123900000001</v>
      </c>
      <c r="L9" s="420">
        <v>274.16235820000003</v>
      </c>
      <c r="M9" s="420">
        <v>235.4663324</v>
      </c>
      <c r="N9" s="420">
        <v>190.6387713</v>
      </c>
      <c r="O9" s="420">
        <v>187.39342400000001</v>
      </c>
      <c r="P9" s="420">
        <v>186.75065710000001</v>
      </c>
      <c r="Q9" s="420">
        <v>185.1683711</v>
      </c>
      <c r="R9" s="420">
        <v>170.62884919999999</v>
      </c>
      <c r="S9" s="420">
        <v>235.4831542</v>
      </c>
      <c r="T9" s="420">
        <v>246.2804338</v>
      </c>
      <c r="V9" s="41">
        <f t="shared" si="6"/>
        <v>0</v>
      </c>
      <c r="W9" s="41">
        <f t="shared" si="0"/>
        <v>0</v>
      </c>
      <c r="X9" s="41">
        <f t="shared" si="0"/>
        <v>0</v>
      </c>
      <c r="Y9" s="41">
        <f t="shared" si="0"/>
        <v>0</v>
      </c>
      <c r="Z9" s="41">
        <f t="shared" si="0"/>
        <v>1</v>
      </c>
      <c r="AA9" s="41">
        <f t="shared" si="0"/>
        <v>0</v>
      </c>
      <c r="AB9" s="41">
        <f t="shared" si="0"/>
        <v>1</v>
      </c>
      <c r="AC9" s="41">
        <f t="shared" si="0"/>
        <v>1</v>
      </c>
      <c r="AD9" s="41">
        <f t="shared" si="0"/>
        <v>0</v>
      </c>
      <c r="AE9" s="41">
        <f t="shared" si="0"/>
        <v>0</v>
      </c>
      <c r="AF9" s="41">
        <f t="shared" si="1"/>
        <v>0</v>
      </c>
      <c r="AG9" s="41">
        <f t="shared" si="2"/>
        <v>0</v>
      </c>
      <c r="AH9" s="41">
        <f t="shared" si="3"/>
        <v>1</v>
      </c>
      <c r="AI9" s="41">
        <f t="shared" si="4"/>
        <v>1</v>
      </c>
      <c r="AJ9" s="41">
        <f t="shared" si="5"/>
        <v>0</v>
      </c>
      <c r="AK9" s="41">
        <f t="shared" si="7"/>
        <v>0.33333333333333331</v>
      </c>
    </row>
    <row r="10" spans="1:37" ht="14.25" customHeight="1" x14ac:dyDescent="0.35">
      <c r="A10" s="424" t="s">
        <v>194</v>
      </c>
      <c r="B10" s="86" t="s">
        <v>433</v>
      </c>
      <c r="C10" s="420">
        <v>197.1</v>
      </c>
      <c r="D10" s="421">
        <v>14.753299999999999</v>
      </c>
      <c r="E10" s="422">
        <v>59.807142857000002</v>
      </c>
      <c r="F10" s="420">
        <v>144.99375860000001</v>
      </c>
      <c r="G10" s="420">
        <v>211.87169280000001</v>
      </c>
      <c r="H10" s="420">
        <v>191.88419250000001</v>
      </c>
      <c r="I10" s="420">
        <v>112.4250491</v>
      </c>
      <c r="J10" s="420">
        <v>163.12062399999999</v>
      </c>
      <c r="K10" s="420">
        <v>254.43420209999999</v>
      </c>
      <c r="L10" s="420">
        <v>248.16680640000001</v>
      </c>
      <c r="M10" s="420">
        <v>223.76625630000001</v>
      </c>
      <c r="N10" s="420">
        <v>196.30650750000001</v>
      </c>
      <c r="O10" s="420">
        <v>218.8523117</v>
      </c>
      <c r="P10" s="420">
        <v>184.34124779999999</v>
      </c>
      <c r="Q10" s="420">
        <v>181.4938631</v>
      </c>
      <c r="R10" s="420">
        <v>167.507698</v>
      </c>
      <c r="S10" s="420">
        <v>216.3352639</v>
      </c>
      <c r="T10" s="420">
        <v>241.08195470000001</v>
      </c>
      <c r="V10" s="41">
        <f t="shared" si="6"/>
        <v>1</v>
      </c>
      <c r="W10" s="41">
        <f t="shared" si="0"/>
        <v>0</v>
      </c>
      <c r="X10" s="41">
        <f t="shared" si="0"/>
        <v>1</v>
      </c>
      <c r="Y10" s="41">
        <f t="shared" si="0"/>
        <v>1</v>
      </c>
      <c r="Z10" s="41">
        <f t="shared" si="0"/>
        <v>0</v>
      </c>
      <c r="AA10" s="41">
        <f t="shared" si="0"/>
        <v>1</v>
      </c>
      <c r="AB10" s="41">
        <f t="shared" si="0"/>
        <v>0</v>
      </c>
      <c r="AC10" s="41">
        <f t="shared" si="0"/>
        <v>0</v>
      </c>
      <c r="AD10" s="41">
        <f t="shared" si="0"/>
        <v>1</v>
      </c>
      <c r="AE10" s="41">
        <f t="shared" si="0"/>
        <v>1</v>
      </c>
      <c r="AF10" s="41">
        <f t="shared" si="1"/>
        <v>0</v>
      </c>
      <c r="AG10" s="41">
        <f t="shared" si="2"/>
        <v>0</v>
      </c>
      <c r="AH10" s="41">
        <f t="shared" si="3"/>
        <v>0</v>
      </c>
      <c r="AI10" s="41">
        <f t="shared" si="4"/>
        <v>0</v>
      </c>
      <c r="AJ10" s="41">
        <f t="shared" si="5"/>
        <v>0</v>
      </c>
      <c r="AK10" s="41">
        <f t="shared" si="7"/>
        <v>0.4</v>
      </c>
    </row>
    <row r="11" spans="1:37" ht="14.25" customHeight="1" x14ac:dyDescent="0.35">
      <c r="A11" s="424" t="s">
        <v>194</v>
      </c>
      <c r="B11" s="83" t="s">
        <v>434</v>
      </c>
      <c r="C11" s="420">
        <v>196.4</v>
      </c>
      <c r="D11" s="421">
        <v>15.1267</v>
      </c>
      <c r="E11" s="422">
        <v>59.507142856999998</v>
      </c>
      <c r="F11" s="420">
        <v>110.10174739999999</v>
      </c>
      <c r="G11" s="420">
        <v>213.87048229999999</v>
      </c>
      <c r="H11" s="420">
        <v>181.12025560000001</v>
      </c>
      <c r="I11" s="420">
        <v>109.0224211</v>
      </c>
      <c r="J11" s="420">
        <v>144.93680749999999</v>
      </c>
      <c r="K11" s="420">
        <v>237.91244979999999</v>
      </c>
      <c r="L11" s="420">
        <v>262.930969</v>
      </c>
      <c r="M11" s="420">
        <v>214.99177460000001</v>
      </c>
      <c r="N11" s="420">
        <v>184.1023893</v>
      </c>
      <c r="O11" s="420">
        <v>217.0960728</v>
      </c>
      <c r="P11" s="420">
        <v>222.74761659999999</v>
      </c>
      <c r="Q11" s="420">
        <v>223.1612308</v>
      </c>
      <c r="R11" s="420">
        <v>167.8981588</v>
      </c>
      <c r="S11" s="420">
        <v>203.72600410000001</v>
      </c>
      <c r="T11" s="420">
        <v>252.40055860000001</v>
      </c>
      <c r="V11" s="41">
        <f t="shared" si="6"/>
        <v>0</v>
      </c>
      <c r="W11" s="41">
        <f t="shared" si="0"/>
        <v>0</v>
      </c>
      <c r="X11" s="41">
        <f t="shared" si="0"/>
        <v>0</v>
      </c>
      <c r="Y11" s="41">
        <f t="shared" si="0"/>
        <v>0</v>
      </c>
      <c r="Z11" s="41">
        <f t="shared" si="0"/>
        <v>0</v>
      </c>
      <c r="AA11" s="41">
        <f t="shared" si="0"/>
        <v>0</v>
      </c>
      <c r="AB11" s="41">
        <f t="shared" si="0"/>
        <v>0</v>
      </c>
      <c r="AC11" s="41">
        <f t="shared" si="0"/>
        <v>0</v>
      </c>
      <c r="AD11" s="41">
        <f t="shared" si="0"/>
        <v>0</v>
      </c>
      <c r="AE11" s="41">
        <f t="shared" si="0"/>
        <v>1</v>
      </c>
      <c r="AF11" s="41">
        <f t="shared" si="1"/>
        <v>1</v>
      </c>
      <c r="AG11" s="41">
        <f t="shared" si="2"/>
        <v>1</v>
      </c>
      <c r="AH11" s="41">
        <f t="shared" si="3"/>
        <v>0</v>
      </c>
      <c r="AI11" s="41">
        <f t="shared" si="4"/>
        <v>0</v>
      </c>
      <c r="AJ11" s="41">
        <f t="shared" si="5"/>
        <v>1</v>
      </c>
      <c r="AK11" s="41">
        <f t="shared" si="7"/>
        <v>0.26666666666666666</v>
      </c>
    </row>
    <row r="12" spans="1:37" ht="15" customHeight="1" thickBot="1" x14ac:dyDescent="0.35">
      <c r="A12" s="31"/>
      <c r="B12" s="31" t="s">
        <v>13</v>
      </c>
      <c r="C12" s="32">
        <f>AVERAGE(C4:C11)</f>
        <v>200.76249999999999</v>
      </c>
      <c r="D12" s="32">
        <f t="shared" ref="D12:T12" si="8">AVERAGE(D4:D11)</f>
        <v>15.300125</v>
      </c>
      <c r="E12" s="32">
        <f t="shared" si="8"/>
        <v>59.44189560425</v>
      </c>
      <c r="F12" s="32">
        <f t="shared" si="8"/>
        <v>121.265018735</v>
      </c>
      <c r="G12" s="32">
        <f t="shared" si="8"/>
        <v>220.72619181249999</v>
      </c>
      <c r="H12" s="32">
        <f t="shared" si="8"/>
        <v>188.82389571249999</v>
      </c>
      <c r="I12" s="32">
        <f t="shared" si="8"/>
        <v>111.5460354425</v>
      </c>
      <c r="J12" s="32">
        <f t="shared" si="8"/>
        <v>191.00153316249998</v>
      </c>
      <c r="K12" s="32">
        <f t="shared" si="8"/>
        <v>248.3424241125</v>
      </c>
      <c r="L12" s="32">
        <f t="shared" si="8"/>
        <v>270.61796301250001</v>
      </c>
      <c r="M12" s="32">
        <f t="shared" si="8"/>
        <v>228.22038026250004</v>
      </c>
      <c r="N12" s="32">
        <f t="shared" si="8"/>
        <v>191.63045231249998</v>
      </c>
      <c r="O12" s="32">
        <f t="shared" si="8"/>
        <v>213.02228147500003</v>
      </c>
      <c r="P12" s="32">
        <f t="shared" si="8"/>
        <v>201.06415682499997</v>
      </c>
      <c r="Q12" s="32">
        <f t="shared" si="8"/>
        <v>190.08532861250001</v>
      </c>
      <c r="R12" s="32">
        <f t="shared" si="8"/>
        <v>168.88125432499999</v>
      </c>
      <c r="S12" s="32">
        <f t="shared" si="8"/>
        <v>217.15793261249999</v>
      </c>
      <c r="T12" s="32">
        <f t="shared" si="8"/>
        <v>248.77882810000003</v>
      </c>
      <c r="AE12" s="476"/>
    </row>
    <row r="13" spans="1:37" ht="12" customHeight="1" x14ac:dyDescent="0.25">
      <c r="A13" s="19"/>
      <c r="B13" s="38"/>
      <c r="C13" s="38"/>
      <c r="D13" s="39"/>
      <c r="E13" s="39"/>
      <c r="F13" s="40"/>
      <c r="G13" s="89"/>
      <c r="H13" s="89"/>
      <c r="I13" s="89"/>
      <c r="J13" s="89"/>
      <c r="K13" s="89"/>
      <c r="L13" s="89"/>
      <c r="M13" s="89"/>
      <c r="N13" s="89"/>
      <c r="O13" s="89"/>
      <c r="P13" s="89"/>
      <c r="S13" s="89"/>
      <c r="AE13" s="476"/>
    </row>
    <row r="14" spans="1:37" ht="12" customHeight="1" x14ac:dyDescent="0.25">
      <c r="A14" s="19"/>
      <c r="B14" s="42"/>
      <c r="C14" s="38"/>
      <c r="D14" s="39"/>
      <c r="G14" s="89"/>
      <c r="H14" s="89"/>
      <c r="I14" s="89"/>
      <c r="J14" s="89"/>
      <c r="K14" s="89"/>
      <c r="L14" s="89"/>
      <c r="M14" s="89"/>
      <c r="N14" s="89"/>
      <c r="O14" s="89"/>
      <c r="P14" s="89"/>
      <c r="S14" s="89"/>
      <c r="AE14" s="476"/>
    </row>
    <row r="15" spans="1:37" ht="12" customHeight="1" x14ac:dyDescent="0.3">
      <c r="A15" s="19"/>
      <c r="B15" s="43"/>
      <c r="C15" s="38"/>
      <c r="D15" s="39"/>
      <c r="G15" s="89"/>
      <c r="H15" s="89"/>
      <c r="I15" s="89"/>
      <c r="J15" s="89"/>
      <c r="K15" s="89"/>
      <c r="L15" s="89"/>
      <c r="M15" s="89"/>
      <c r="N15" s="89"/>
      <c r="O15" s="89"/>
      <c r="P15" s="89"/>
      <c r="S15" s="89"/>
    </row>
    <row r="16" spans="1:37" ht="12" customHeight="1" x14ac:dyDescent="0.25">
      <c r="A16" s="19"/>
      <c r="B16" s="38"/>
      <c r="C16" s="38"/>
      <c r="D16" s="38"/>
      <c r="E16" s="38"/>
      <c r="F16" s="38"/>
      <c r="G16" s="38"/>
      <c r="H16" s="38"/>
    </row>
    <row r="17" spans="1:20" ht="12" customHeight="1" x14ac:dyDescent="0.3">
      <c r="A17" s="19"/>
      <c r="B17" s="43"/>
      <c r="C17" s="43"/>
      <c r="D17" s="43"/>
      <c r="E17" s="43"/>
      <c r="F17" s="43"/>
      <c r="G17" s="43"/>
      <c r="H17" s="43"/>
      <c r="I17" s="43"/>
      <c r="J17" s="43"/>
      <c r="K17" s="43"/>
      <c r="L17" s="43"/>
      <c r="M17" s="43"/>
      <c r="N17" s="43"/>
      <c r="O17" s="43"/>
      <c r="P17" s="43"/>
      <c r="S17" s="43"/>
    </row>
    <row r="18" spans="1:20" ht="12" customHeight="1" x14ac:dyDescent="0.25">
      <c r="A18" s="19"/>
      <c r="M18" s="89"/>
      <c r="N18" s="89"/>
      <c r="O18" s="89"/>
      <c r="P18" s="89"/>
      <c r="S18" s="89"/>
    </row>
    <row r="19" spans="1:20" ht="12" customHeight="1" x14ac:dyDescent="0.25">
      <c r="A19" s="19"/>
      <c r="M19" s="38"/>
      <c r="N19" s="38"/>
      <c r="O19" s="38"/>
      <c r="P19" s="38"/>
      <c r="S19" s="38"/>
    </row>
    <row r="20" spans="1:20" ht="12" customHeight="1" x14ac:dyDescent="0.25"/>
    <row r="21" spans="1:20" ht="12" customHeight="1" x14ac:dyDescent="0.25">
      <c r="J21" s="82"/>
    </row>
    <row r="22" spans="1:20" ht="12" customHeight="1" x14ac:dyDescent="0.25">
      <c r="G22" s="41" t="s">
        <v>23</v>
      </c>
    </row>
    <row r="23" spans="1:20" ht="12" customHeight="1" x14ac:dyDescent="0.25">
      <c r="K23" s="41" t="s">
        <v>23</v>
      </c>
    </row>
    <row r="24" spans="1:20" ht="12" customHeight="1" x14ac:dyDescent="0.25">
      <c r="F24" s="82"/>
      <c r="G24" s="82"/>
      <c r="H24" s="82"/>
      <c r="I24" s="82"/>
      <c r="J24" s="82"/>
      <c r="K24" s="82"/>
      <c r="L24" s="82"/>
      <c r="M24" s="82"/>
      <c r="N24" s="82"/>
      <c r="O24" s="82"/>
      <c r="P24" s="82"/>
      <c r="Q24" s="82"/>
      <c r="R24" s="82"/>
      <c r="S24" s="82"/>
      <c r="T24" s="82"/>
    </row>
    <row r="25" spans="1:20" ht="12" customHeight="1" x14ac:dyDescent="0.25"/>
    <row r="26" spans="1:20" ht="12" customHeight="1" x14ac:dyDescent="0.25"/>
    <row r="27" spans="1:20" ht="12" customHeight="1" x14ac:dyDescent="0.25">
      <c r="F27" s="90"/>
      <c r="G27" s="90"/>
      <c r="H27" s="90"/>
      <c r="N27" s="90"/>
      <c r="O27" s="90"/>
      <c r="P27" s="90"/>
      <c r="S27" s="90"/>
    </row>
    <row r="28" spans="1:20" ht="12" customHeight="1" x14ac:dyDescent="0.25"/>
  </sheetData>
  <sortState xmlns:xlrd2="http://schemas.microsoft.com/office/spreadsheetml/2017/richdata2" ref="A4:T11">
    <sortCondition descending="1" ref="C4:C11"/>
  </sortState>
  <mergeCells count="1">
    <mergeCell ref="A1:P1"/>
  </mergeCells>
  <conditionalFormatting sqref="A4:A11">
    <cfRule type="containsText" priority="7" stopIfTrue="1" operator="containsText" text="AA">
      <formula>NOT(ISERROR(SEARCH("AA",A4)))</formula>
    </cfRule>
    <cfRule type="containsText" dxfId="775" priority="8" operator="containsText" text="A">
      <formula>NOT(ISERROR(SEARCH("A",A4)))</formula>
    </cfRule>
  </conditionalFormatting>
  <conditionalFormatting sqref="C4:C11">
    <cfRule type="top10" dxfId="774" priority="1857" rank="1"/>
    <cfRule type="aboveAverage" dxfId="773" priority="1858"/>
  </conditionalFormatting>
  <conditionalFormatting sqref="F4:F11">
    <cfRule type="top10" dxfId="772" priority="1859" rank="1"/>
    <cfRule type="aboveAverage" dxfId="771" priority="1860"/>
  </conditionalFormatting>
  <conditionalFormatting sqref="G4:G11">
    <cfRule type="top10" dxfId="770" priority="1861" rank="1"/>
    <cfRule type="aboveAverage" dxfId="769" priority="1862"/>
  </conditionalFormatting>
  <conditionalFormatting sqref="H4:H11">
    <cfRule type="top10" dxfId="768" priority="1863" rank="1"/>
    <cfRule type="aboveAverage" dxfId="767" priority="1864"/>
  </conditionalFormatting>
  <conditionalFormatting sqref="I4:I11">
    <cfRule type="top10" dxfId="766" priority="1865" rank="1"/>
    <cfRule type="aboveAverage" dxfId="765" priority="1866"/>
  </conditionalFormatting>
  <conditionalFormatting sqref="J4:J11">
    <cfRule type="top10" dxfId="764" priority="1867" rank="1"/>
    <cfRule type="aboveAverage" dxfId="763" priority="1868"/>
  </conditionalFormatting>
  <conditionalFormatting sqref="K4:K11">
    <cfRule type="top10" dxfId="762" priority="1869" rank="1"/>
    <cfRule type="aboveAverage" dxfId="761" priority="1870"/>
  </conditionalFormatting>
  <conditionalFormatting sqref="L4:L11">
    <cfRule type="top10" dxfId="760" priority="1871" rank="1"/>
    <cfRule type="aboveAverage" dxfId="759" priority="1872"/>
  </conditionalFormatting>
  <conditionalFormatting sqref="M4:M11">
    <cfRule type="top10" dxfId="758" priority="1873" rank="1"/>
    <cfRule type="aboveAverage" dxfId="757" priority="1874"/>
  </conditionalFormatting>
  <conditionalFormatting sqref="N4:N11">
    <cfRule type="top10" dxfId="756" priority="1875" rank="1"/>
    <cfRule type="aboveAverage" dxfId="755" priority="1876"/>
  </conditionalFormatting>
  <conditionalFormatting sqref="O4:O11">
    <cfRule type="top10" dxfId="754" priority="1877" rank="1"/>
    <cfRule type="aboveAverage" dxfId="753" priority="1878"/>
  </conditionalFormatting>
  <conditionalFormatting sqref="P4:P11">
    <cfRule type="top10" dxfId="752" priority="1879" rank="1"/>
    <cfRule type="aboveAverage" dxfId="751" priority="1880"/>
  </conditionalFormatting>
  <conditionalFormatting sqref="Q4:Q11">
    <cfRule type="top10" dxfId="750" priority="1881" rank="1"/>
    <cfRule type="aboveAverage" dxfId="749" priority="1882"/>
  </conditionalFormatting>
  <conditionalFormatting sqref="R4:R11">
    <cfRule type="top10" dxfId="748" priority="1893" rank="1"/>
    <cfRule type="aboveAverage" dxfId="747" priority="1894"/>
  </conditionalFormatting>
  <conditionalFormatting sqref="S4:S11">
    <cfRule type="top10" dxfId="746" priority="1887" rank="1"/>
    <cfRule type="aboveAverage" dxfId="745" priority="1888"/>
  </conditionalFormatting>
  <conditionalFormatting sqref="T4:T11">
    <cfRule type="top10" dxfId="744" priority="1889" rank="1"/>
    <cfRule type="aboveAverage" dxfId="743" priority="1890"/>
  </conditionalFormatting>
  <pageMargins left="0.5" right="0.5" top="0.5" bottom="0.5" header="0.3" footer="0.3"/>
  <pageSetup scale="8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6CC9-2E41-4497-A694-1F8BEEA2B7CE}">
  <sheetPr>
    <pageSetUpPr fitToPage="1"/>
  </sheetPr>
  <dimension ref="A1:R30"/>
  <sheetViews>
    <sheetView zoomScaleNormal="100" workbookViewId="0">
      <selection activeCell="W27" sqref="W27"/>
    </sheetView>
  </sheetViews>
  <sheetFormatPr defaultColWidth="9.1796875" defaultRowHeight="14.5" x14ac:dyDescent="0.35"/>
  <cols>
    <col min="1" max="1" width="9.1796875" style="432"/>
    <col min="2" max="2" width="24.7265625" style="432" bestFit="1" customWidth="1"/>
    <col min="3" max="4" width="9.1796875" style="432"/>
    <col min="5" max="5" width="10.26953125" style="432" customWidth="1"/>
    <col min="6" max="6" width="9.1796875" style="432"/>
    <col min="7" max="7" width="9" style="432" customWidth="1"/>
    <col min="8" max="8" width="10.81640625" style="432" customWidth="1"/>
    <col min="9" max="10" width="9.1796875" style="432"/>
    <col min="11" max="11" width="10.54296875" style="432" customWidth="1"/>
    <col min="12" max="12" width="9.1796875" style="432"/>
    <col min="13" max="13" width="11.36328125" style="432" customWidth="1"/>
    <col min="14" max="14" width="15.81640625" style="432" customWidth="1"/>
    <col min="15" max="16384" width="9.1796875" style="432"/>
  </cols>
  <sheetData>
    <row r="1" spans="1:18" ht="30" customHeight="1" thickBot="1" x14ac:dyDescent="0.4">
      <c r="A1" s="516" t="s">
        <v>580</v>
      </c>
      <c r="B1" s="516"/>
      <c r="C1" s="516"/>
      <c r="D1" s="516"/>
      <c r="E1" s="516"/>
      <c r="F1" s="516"/>
      <c r="G1" s="516"/>
      <c r="H1" s="516"/>
      <c r="I1" s="516"/>
      <c r="J1" s="516"/>
      <c r="K1" s="516"/>
      <c r="L1" s="516"/>
      <c r="M1" s="516"/>
      <c r="N1" s="516"/>
    </row>
    <row r="2" spans="1:18" ht="15" thickBot="1" x14ac:dyDescent="0.4">
      <c r="A2" s="517" t="s">
        <v>526</v>
      </c>
      <c r="B2" s="518"/>
      <c r="C2" s="519"/>
      <c r="D2" s="517" t="s">
        <v>527</v>
      </c>
      <c r="E2" s="518"/>
      <c r="F2" s="518"/>
      <c r="G2" s="518"/>
      <c r="H2" s="518"/>
      <c r="I2" s="518"/>
      <c r="J2" s="517" t="s">
        <v>528</v>
      </c>
      <c r="K2" s="518"/>
      <c r="L2" s="518"/>
      <c r="M2" s="519"/>
      <c r="N2" s="520" t="s">
        <v>529</v>
      </c>
    </row>
    <row r="3" spans="1:18" ht="39.75" customHeight="1" thickBot="1" x14ac:dyDescent="0.4">
      <c r="A3" s="433"/>
      <c r="B3" s="434"/>
      <c r="C3" s="435" t="s">
        <v>530</v>
      </c>
      <c r="D3" s="522" t="s">
        <v>531</v>
      </c>
      <c r="E3" s="523"/>
      <c r="F3" s="535"/>
      <c r="G3" s="524" t="s">
        <v>532</v>
      </c>
      <c r="H3" s="525"/>
      <c r="I3" s="525"/>
      <c r="J3" s="524" t="s">
        <v>533</v>
      </c>
      <c r="K3" s="526"/>
      <c r="L3" s="524" t="s">
        <v>534</v>
      </c>
      <c r="M3" s="526"/>
      <c r="N3" s="521"/>
    </row>
    <row r="4" spans="1:18" x14ac:dyDescent="0.35">
      <c r="A4" s="436"/>
      <c r="B4" s="437"/>
      <c r="C4" s="438" t="s">
        <v>535</v>
      </c>
      <c r="D4" s="514" t="s">
        <v>536</v>
      </c>
      <c r="E4" s="515"/>
      <c r="F4" s="439" t="s">
        <v>537</v>
      </c>
      <c r="G4" s="514" t="s">
        <v>536</v>
      </c>
      <c r="H4" s="515"/>
      <c r="I4" s="439" t="s">
        <v>538</v>
      </c>
      <c r="J4" s="514" t="s">
        <v>536</v>
      </c>
      <c r="K4" s="515"/>
      <c r="L4" s="514" t="s">
        <v>536</v>
      </c>
      <c r="M4" s="515"/>
      <c r="N4" s="521"/>
    </row>
    <row r="5" spans="1:18" x14ac:dyDescent="0.35">
      <c r="A5" s="440" t="s">
        <v>539</v>
      </c>
      <c r="B5" s="441" t="s">
        <v>38</v>
      </c>
      <c r="C5" s="442" t="s">
        <v>540</v>
      </c>
      <c r="D5" s="443" t="s">
        <v>541</v>
      </c>
      <c r="E5" s="444" t="s">
        <v>542</v>
      </c>
      <c r="F5" s="444" t="s">
        <v>543</v>
      </c>
      <c r="G5" s="443" t="s">
        <v>541</v>
      </c>
      <c r="H5" s="444" t="s">
        <v>542</v>
      </c>
      <c r="I5" s="444" t="s">
        <v>543</v>
      </c>
      <c r="J5" s="443" t="s">
        <v>541</v>
      </c>
      <c r="K5" s="444" t="s">
        <v>542</v>
      </c>
      <c r="L5" s="443" t="s">
        <v>541</v>
      </c>
      <c r="M5" s="444" t="s">
        <v>542</v>
      </c>
      <c r="N5" s="521"/>
      <c r="O5" s="445"/>
      <c r="P5" s="445"/>
      <c r="Q5" s="446"/>
      <c r="R5" s="445"/>
    </row>
    <row r="6" spans="1:18" x14ac:dyDescent="0.35">
      <c r="A6" s="447" t="s">
        <v>194</v>
      </c>
      <c r="B6" s="448" t="s">
        <v>440</v>
      </c>
      <c r="C6" s="449">
        <v>205.1</v>
      </c>
      <c r="D6" s="450">
        <v>109.1</v>
      </c>
      <c r="E6" s="451">
        <v>111.7</v>
      </c>
      <c r="F6" s="451" t="s">
        <v>544</v>
      </c>
      <c r="G6" s="450">
        <v>188.9</v>
      </c>
      <c r="H6" s="451">
        <v>186.6</v>
      </c>
      <c r="I6" s="451" t="s">
        <v>544</v>
      </c>
      <c r="J6" s="450">
        <v>255.66811090448013</v>
      </c>
      <c r="K6" s="451">
        <v>239.7773639898563</v>
      </c>
      <c r="L6" s="450">
        <v>191.5916819504944</v>
      </c>
      <c r="M6" s="451">
        <v>193.21697389231045</v>
      </c>
      <c r="N6" s="453" t="s">
        <v>550</v>
      </c>
      <c r="O6" s="454"/>
      <c r="P6" s="454"/>
    </row>
    <row r="7" spans="1:18" x14ac:dyDescent="0.35">
      <c r="A7" s="447" t="s">
        <v>194</v>
      </c>
      <c r="B7" s="448" t="s">
        <v>431</v>
      </c>
      <c r="C7" s="455">
        <v>202.9</v>
      </c>
      <c r="D7" s="450">
        <v>117.6</v>
      </c>
      <c r="E7" s="451">
        <v>121.8</v>
      </c>
      <c r="F7" s="451" t="s">
        <v>544</v>
      </c>
      <c r="G7" s="456">
        <v>181.9</v>
      </c>
      <c r="H7" s="451">
        <v>169.3</v>
      </c>
      <c r="I7" s="451" t="s">
        <v>544</v>
      </c>
      <c r="J7" s="450">
        <v>276.94880946745559</v>
      </c>
      <c r="K7" s="451">
        <v>254.44195029585799</v>
      </c>
      <c r="L7" s="450">
        <v>197.94995149506101</v>
      </c>
      <c r="M7" s="451">
        <v>193.45538126936646</v>
      </c>
      <c r="N7" s="453" t="s">
        <v>551</v>
      </c>
      <c r="O7" s="454"/>
      <c r="P7" s="454"/>
    </row>
    <row r="8" spans="1:18" x14ac:dyDescent="0.35">
      <c r="A8" s="447" t="s">
        <v>194</v>
      </c>
      <c r="B8" s="448" t="s">
        <v>441</v>
      </c>
      <c r="C8" s="449">
        <v>202.7</v>
      </c>
      <c r="D8" s="450">
        <v>105.3</v>
      </c>
      <c r="E8" s="451">
        <v>108</v>
      </c>
      <c r="F8" s="451" t="s">
        <v>544</v>
      </c>
      <c r="G8" s="450">
        <v>194</v>
      </c>
      <c r="H8" s="451">
        <v>173.6</v>
      </c>
      <c r="I8" s="451" t="s">
        <v>544</v>
      </c>
      <c r="J8" s="450">
        <v>244.38375114116653</v>
      </c>
      <c r="K8" s="451">
        <v>242.02127472527474</v>
      </c>
      <c r="L8" s="450">
        <v>183.94111354107238</v>
      </c>
      <c r="M8" s="451">
        <v>187.7568709152016</v>
      </c>
      <c r="N8" s="453" t="s">
        <v>552</v>
      </c>
      <c r="O8" s="454"/>
      <c r="P8" s="454"/>
    </row>
    <row r="9" spans="1:18" x14ac:dyDescent="0.35">
      <c r="A9" s="447" t="s">
        <v>194</v>
      </c>
      <c r="B9" s="448" t="s">
        <v>443</v>
      </c>
      <c r="C9" s="449">
        <v>201.9</v>
      </c>
      <c r="D9" s="450">
        <v>98.1</v>
      </c>
      <c r="E9" s="451">
        <v>105</v>
      </c>
      <c r="F9" s="451" t="s">
        <v>544</v>
      </c>
      <c r="G9" s="450">
        <v>200.4</v>
      </c>
      <c r="H9" s="451">
        <v>183.2</v>
      </c>
      <c r="I9" s="451" t="s">
        <v>544</v>
      </c>
      <c r="J9" s="450">
        <v>286.82584615384616</v>
      </c>
      <c r="K9" s="451">
        <v>264.15255316990698</v>
      </c>
      <c r="L9" s="450">
        <v>204.54992041683386</v>
      </c>
      <c r="M9" s="451">
        <v>192.25313797332655</v>
      </c>
      <c r="N9" s="453" t="s">
        <v>547</v>
      </c>
      <c r="O9" s="454"/>
      <c r="P9" s="454"/>
    </row>
    <row r="10" spans="1:18" x14ac:dyDescent="0.35">
      <c r="A10" s="447" t="s">
        <v>194</v>
      </c>
      <c r="B10" s="448" t="s">
        <v>442</v>
      </c>
      <c r="C10" s="449">
        <v>200</v>
      </c>
      <c r="D10" s="450">
        <v>118.1</v>
      </c>
      <c r="E10" s="451">
        <v>112.9</v>
      </c>
      <c r="F10" s="451" t="s">
        <v>545</v>
      </c>
      <c r="G10" s="450">
        <v>192.5</v>
      </c>
      <c r="H10" s="451">
        <v>192.6</v>
      </c>
      <c r="I10" s="451" t="s">
        <v>544</v>
      </c>
      <c r="J10" s="450">
        <v>227.0275029585799</v>
      </c>
      <c r="K10" s="451">
        <v>209.68819273034657</v>
      </c>
      <c r="L10" s="450">
        <v>185.33005185747234</v>
      </c>
      <c r="M10" s="451">
        <v>178.32318731166058</v>
      </c>
      <c r="N10" s="453" t="s">
        <v>552</v>
      </c>
      <c r="O10" s="454"/>
      <c r="P10" s="454"/>
    </row>
    <row r="11" spans="1:18" x14ac:dyDescent="0.35">
      <c r="A11" s="447" t="s">
        <v>194</v>
      </c>
      <c r="B11" s="448" t="s">
        <v>432</v>
      </c>
      <c r="C11" s="455">
        <v>200</v>
      </c>
      <c r="D11" s="450">
        <v>104.8</v>
      </c>
      <c r="E11" s="451">
        <v>99.2</v>
      </c>
      <c r="F11" s="451" t="s">
        <v>545</v>
      </c>
      <c r="G11" s="456">
        <v>189.6</v>
      </c>
      <c r="H11" s="451">
        <v>174.9</v>
      </c>
      <c r="I11" s="451" t="s">
        <v>544</v>
      </c>
      <c r="J11" s="450">
        <v>260.12058360101435</v>
      </c>
      <c r="K11" s="451">
        <v>232.44028402366862</v>
      </c>
      <c r="L11" s="450">
        <v>186.19672775482317</v>
      </c>
      <c r="M11" s="451">
        <v>180.6084369216901</v>
      </c>
      <c r="N11" s="453" t="s">
        <v>547</v>
      </c>
      <c r="O11" s="454"/>
      <c r="P11" s="454"/>
    </row>
    <row r="12" spans="1:18" x14ac:dyDescent="0.35">
      <c r="A12" s="447" t="s">
        <v>194</v>
      </c>
      <c r="B12" s="448" t="s">
        <v>433</v>
      </c>
      <c r="C12" s="455">
        <v>197.1</v>
      </c>
      <c r="D12" s="450">
        <v>105.9</v>
      </c>
      <c r="E12" s="451">
        <v>95</v>
      </c>
      <c r="F12" s="473" t="s">
        <v>544</v>
      </c>
      <c r="G12" s="456">
        <v>191.7</v>
      </c>
      <c r="H12" s="451">
        <v>197.2</v>
      </c>
      <c r="I12" s="451" t="s">
        <v>545</v>
      </c>
      <c r="J12" s="450">
        <v>247.22564530853759</v>
      </c>
      <c r="K12" s="451">
        <v>234.93826407438715</v>
      </c>
      <c r="L12" s="450">
        <v>188.20922683437396</v>
      </c>
      <c r="M12" s="451">
        <v>195.5591581712531</v>
      </c>
      <c r="N12" s="453" t="s">
        <v>548</v>
      </c>
    </row>
    <row r="13" spans="1:18" x14ac:dyDescent="0.35">
      <c r="A13" s="447" t="s">
        <v>194</v>
      </c>
      <c r="B13" s="448" t="s">
        <v>434</v>
      </c>
      <c r="C13" s="449">
        <v>196.4</v>
      </c>
      <c r="D13" s="450">
        <v>100.4</v>
      </c>
      <c r="E13" s="451">
        <v>108.2</v>
      </c>
      <c r="F13" s="473" t="s">
        <v>544</v>
      </c>
      <c r="G13" s="450">
        <v>211.4</v>
      </c>
      <c r="H13" s="451">
        <v>192.2</v>
      </c>
      <c r="I13" s="451" t="s">
        <v>544</v>
      </c>
      <c r="J13" s="450">
        <v>254.37861707523248</v>
      </c>
      <c r="K13" s="451">
        <v>250.42250008453087</v>
      </c>
      <c r="L13" s="450">
        <v>178.3255085027898</v>
      </c>
      <c r="M13" s="451">
        <v>183.91500279212016</v>
      </c>
      <c r="N13" s="453" t="s">
        <v>547</v>
      </c>
      <c r="O13" s="454"/>
      <c r="P13" s="454"/>
    </row>
    <row r="14" spans="1:18" ht="15" thickBot="1" x14ac:dyDescent="0.4">
      <c r="A14" s="458"/>
      <c r="B14" s="459" t="s">
        <v>13</v>
      </c>
      <c r="C14" s="460">
        <f>AVERAGE(C6:C13)</f>
        <v>200.76249999999999</v>
      </c>
      <c r="D14" s="461">
        <f>AVERAGE(D6:D13)</f>
        <v>107.41249999999999</v>
      </c>
      <c r="E14" s="462">
        <f>AVERAGE(E6:E13)</f>
        <v>107.72500000000001</v>
      </c>
      <c r="F14" s="460"/>
      <c r="G14" s="461">
        <f>AVERAGE(G6:G13)</f>
        <v>193.8</v>
      </c>
      <c r="H14" s="462">
        <f>AVERAGE(H6:H13)</f>
        <v>183.70000000000002</v>
      </c>
      <c r="I14" s="462"/>
      <c r="J14" s="461">
        <f>AVERAGE(J6:J13)</f>
        <v>256.57235832628908</v>
      </c>
      <c r="K14" s="462">
        <f>AVERAGE(K6:K13)</f>
        <v>240.98529788672866</v>
      </c>
      <c r="L14" s="461">
        <f>AVERAGE(L6:L13)</f>
        <v>189.5117727941151</v>
      </c>
      <c r="M14" s="462">
        <f>AVERAGE(M6:M13)</f>
        <v>188.13601865586611</v>
      </c>
      <c r="N14" s="464"/>
    </row>
    <row r="15" spans="1:18" x14ac:dyDescent="0.35">
      <c r="A15" s="465"/>
      <c r="B15" s="465"/>
      <c r="C15" s="466"/>
      <c r="D15" s="467"/>
      <c r="E15" s="467"/>
      <c r="F15" s="467"/>
      <c r="G15" s="467"/>
      <c r="H15" s="467"/>
      <c r="I15" s="467"/>
      <c r="J15" s="467"/>
      <c r="K15" s="467"/>
      <c r="L15" s="467"/>
      <c r="M15" s="467"/>
      <c r="N15" s="467"/>
    </row>
    <row r="16" spans="1:18" x14ac:dyDescent="0.35">
      <c r="A16" s="468"/>
      <c r="B16" s="469"/>
      <c r="C16" s="468"/>
      <c r="D16" s="470"/>
      <c r="E16" s="468"/>
      <c r="F16" s="468"/>
      <c r="G16" s="468"/>
      <c r="H16" s="468"/>
      <c r="I16" s="468"/>
      <c r="J16" s="468"/>
      <c r="K16" s="468"/>
      <c r="L16" s="468"/>
      <c r="M16" s="468"/>
      <c r="N16" s="468"/>
    </row>
    <row r="17" spans="1:14" x14ac:dyDescent="0.35">
      <c r="A17" s="468"/>
      <c r="B17" s="469"/>
      <c r="C17" s="468"/>
      <c r="D17" s="470"/>
      <c r="E17" s="468"/>
      <c r="F17" s="468"/>
      <c r="G17" s="468"/>
      <c r="H17" s="468"/>
      <c r="I17" s="468"/>
      <c r="J17" s="468"/>
      <c r="K17" s="468"/>
      <c r="L17" s="468"/>
      <c r="M17" s="468"/>
      <c r="N17" s="468"/>
    </row>
    <row r="18" spans="1:14" x14ac:dyDescent="0.35">
      <c r="A18" s="468"/>
      <c r="B18" s="469"/>
      <c r="C18" s="468"/>
      <c r="D18" s="470"/>
      <c r="E18" s="468"/>
      <c r="F18" s="468"/>
      <c r="G18" s="471"/>
      <c r="H18" s="471"/>
      <c r="I18" s="471"/>
      <c r="J18" s="471"/>
      <c r="K18" s="471"/>
      <c r="L18" s="471"/>
      <c r="M18" s="471"/>
      <c r="N18" s="471"/>
    </row>
    <row r="19" spans="1:14" x14ac:dyDescent="0.35">
      <c r="A19" s="468"/>
      <c r="B19" s="468"/>
      <c r="C19" s="468"/>
      <c r="D19" s="468"/>
      <c r="E19" s="468"/>
      <c r="F19" s="468"/>
      <c r="G19" s="468"/>
      <c r="H19" s="468"/>
      <c r="I19" s="468"/>
      <c r="J19" s="468"/>
      <c r="K19" s="468"/>
      <c r="L19" s="468"/>
      <c r="M19" s="468"/>
      <c r="N19" s="468"/>
    </row>
    <row r="20" spans="1:14" x14ac:dyDescent="0.35">
      <c r="A20" s="471"/>
      <c r="B20" s="471"/>
      <c r="C20" s="471"/>
      <c r="D20" s="471"/>
      <c r="E20" s="471"/>
      <c r="F20" s="471"/>
      <c r="G20" s="471"/>
      <c r="H20" s="471"/>
      <c r="I20" s="471"/>
      <c r="J20" s="471"/>
      <c r="K20" s="471"/>
      <c r="L20" s="471"/>
      <c r="M20" s="471"/>
      <c r="N20" s="471"/>
    </row>
    <row r="21" spans="1:14" x14ac:dyDescent="0.35">
      <c r="A21" s="471"/>
      <c r="B21" s="471"/>
      <c r="C21" s="471"/>
      <c r="D21" s="471"/>
      <c r="E21" s="471"/>
      <c r="F21" s="471"/>
      <c r="G21" s="471"/>
      <c r="H21" s="471"/>
      <c r="I21" s="471"/>
      <c r="J21" s="471"/>
      <c r="K21" s="471"/>
      <c r="L21" s="471"/>
      <c r="M21" s="471"/>
      <c r="N21" s="471"/>
    </row>
    <row r="22" spans="1:14" x14ac:dyDescent="0.35">
      <c r="A22" s="471"/>
      <c r="B22" s="471"/>
      <c r="C22" s="471"/>
      <c r="D22" s="471"/>
      <c r="E22" s="471"/>
      <c r="F22" s="471"/>
      <c r="G22" s="471"/>
      <c r="H22" s="471"/>
      <c r="I22" s="471"/>
      <c r="J22" s="471"/>
      <c r="K22" s="471"/>
      <c r="L22" s="471"/>
      <c r="M22" s="471"/>
      <c r="N22" s="471"/>
    </row>
    <row r="23" spans="1:14" x14ac:dyDescent="0.35">
      <c r="A23" s="471"/>
      <c r="B23" s="471"/>
      <c r="C23" s="471"/>
      <c r="D23" s="471"/>
      <c r="E23" s="471"/>
      <c r="F23" s="471"/>
      <c r="G23" s="471"/>
      <c r="H23" s="471"/>
      <c r="I23" s="471"/>
      <c r="J23" s="471"/>
      <c r="K23" s="471"/>
      <c r="L23" s="471"/>
      <c r="M23" s="471"/>
      <c r="N23" s="471"/>
    </row>
    <row r="24" spans="1:14" x14ac:dyDescent="0.35">
      <c r="A24" s="471"/>
      <c r="B24" s="471"/>
      <c r="C24" s="471"/>
      <c r="D24" s="471"/>
      <c r="E24" s="471"/>
      <c r="F24" s="471"/>
      <c r="G24" s="471"/>
      <c r="H24" s="471"/>
      <c r="I24" s="471"/>
      <c r="J24" s="471"/>
      <c r="K24" s="471"/>
      <c r="L24" s="471"/>
      <c r="M24" s="471"/>
      <c r="N24" s="471"/>
    </row>
    <row r="25" spans="1:14" x14ac:dyDescent="0.35">
      <c r="A25" s="471"/>
      <c r="B25" s="471"/>
      <c r="C25" s="471"/>
      <c r="D25" s="471"/>
      <c r="E25" s="471"/>
      <c r="F25" s="471"/>
      <c r="G25" s="471"/>
      <c r="H25" s="471"/>
      <c r="I25" s="471"/>
      <c r="J25" s="471"/>
      <c r="K25" s="471"/>
      <c r="L25" s="471"/>
      <c r="M25" s="471"/>
      <c r="N25" s="471"/>
    </row>
    <row r="26" spans="1:14" x14ac:dyDescent="0.35">
      <c r="A26" s="471"/>
      <c r="B26" s="471"/>
      <c r="C26" s="471"/>
      <c r="D26" s="471"/>
      <c r="E26" s="471"/>
      <c r="F26" s="471"/>
      <c r="G26" s="471"/>
      <c r="H26" s="471"/>
      <c r="I26" s="471"/>
      <c r="J26" s="471"/>
      <c r="K26" s="471"/>
      <c r="L26" s="471"/>
      <c r="M26" s="471"/>
      <c r="N26" s="471"/>
    </row>
    <row r="27" spans="1:14" x14ac:dyDescent="0.35">
      <c r="A27" s="471"/>
      <c r="B27" s="471"/>
      <c r="C27" s="471"/>
      <c r="D27" s="471"/>
      <c r="E27" s="471"/>
      <c r="F27" s="471"/>
      <c r="G27" s="471"/>
      <c r="H27" s="471"/>
      <c r="I27" s="471"/>
      <c r="J27" s="471"/>
      <c r="K27" s="471"/>
      <c r="L27" s="471"/>
      <c r="M27" s="471"/>
      <c r="N27" s="471"/>
    </row>
    <row r="28" spans="1:14" x14ac:dyDescent="0.35">
      <c r="A28" s="471"/>
      <c r="B28" s="471"/>
      <c r="C28" s="471"/>
      <c r="D28" s="471"/>
      <c r="E28" s="471"/>
      <c r="F28" s="471"/>
      <c r="G28" s="471"/>
      <c r="H28" s="471"/>
      <c r="I28" s="471"/>
      <c r="J28" s="471"/>
      <c r="K28" s="471"/>
      <c r="L28" s="471"/>
      <c r="M28" s="471"/>
      <c r="N28" s="471"/>
    </row>
    <row r="29" spans="1:14" x14ac:dyDescent="0.35">
      <c r="A29" s="471"/>
      <c r="B29" s="471"/>
      <c r="C29" s="471"/>
      <c r="D29" s="471"/>
      <c r="E29" s="471"/>
      <c r="F29" s="471"/>
      <c r="G29" s="471"/>
      <c r="H29" s="471"/>
      <c r="I29" s="472"/>
      <c r="J29" s="472"/>
      <c r="K29" s="472"/>
      <c r="L29" s="472"/>
      <c r="M29" s="472"/>
      <c r="N29" s="471"/>
    </row>
    <row r="30" spans="1:14" x14ac:dyDescent="0.35">
      <c r="A30" s="471"/>
      <c r="B30" s="471"/>
      <c r="C30" s="471"/>
      <c r="D30" s="471"/>
      <c r="E30" s="471"/>
      <c r="F30" s="471"/>
      <c r="G30" s="471"/>
      <c r="H30" s="471"/>
      <c r="I30" s="472"/>
      <c r="J30" s="472"/>
      <c r="K30" s="472"/>
      <c r="L30" s="472"/>
      <c r="M30" s="472"/>
      <c r="N30" s="471"/>
    </row>
  </sheetData>
  <mergeCells count="13">
    <mergeCell ref="G4:H4"/>
    <mergeCell ref="J4:K4"/>
    <mergeCell ref="L4:M4"/>
    <mergeCell ref="A1:N1"/>
    <mergeCell ref="A2:C2"/>
    <mergeCell ref="D2:I2"/>
    <mergeCell ref="J2:M2"/>
    <mergeCell ref="N2:N5"/>
    <mergeCell ref="D3:F3"/>
    <mergeCell ref="G3:I3"/>
    <mergeCell ref="J3:K3"/>
    <mergeCell ref="L3:M3"/>
    <mergeCell ref="D4:E4"/>
  </mergeCells>
  <conditionalFormatting sqref="A6:N13">
    <cfRule type="expression" dxfId="742" priority="1">
      <formula>MOD(ROW(),2)=0</formula>
    </cfRule>
  </conditionalFormatting>
  <pageMargins left="0.5" right="0.5" top="0.5" bottom="0.5" header="0.3" footer="0.3"/>
  <pageSetup scale="8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theme="6" tint="0.59999389629810485"/>
    <pageSetUpPr fitToPage="1"/>
  </sheetPr>
  <dimension ref="A1:Q24"/>
  <sheetViews>
    <sheetView zoomScaleNormal="100" workbookViewId="0">
      <selection activeCell="W27" sqref="W27"/>
    </sheetView>
  </sheetViews>
  <sheetFormatPr defaultColWidth="9.1796875" defaultRowHeight="12.5" x14ac:dyDescent="0.25"/>
  <cols>
    <col min="1" max="1" width="24.6328125" style="12" customWidth="1"/>
    <col min="2" max="3" width="10.54296875" style="248" customWidth="1"/>
    <col min="4" max="4" width="10.54296875" style="248" hidden="1" customWidth="1"/>
    <col min="5" max="8" width="10.36328125" style="12" customWidth="1"/>
    <col min="9" max="12" width="11.36328125" style="12" customWidth="1"/>
    <col min="13" max="13" width="11.1796875" style="12" customWidth="1"/>
    <col min="14" max="14" width="10.36328125" style="12" customWidth="1"/>
    <col min="15" max="16" width="11.36328125" style="12" customWidth="1"/>
    <col min="17" max="16384" width="9.1796875" style="12"/>
  </cols>
  <sheetData>
    <row r="1" spans="1:16" ht="30" customHeight="1" thickBot="1" x14ac:dyDescent="0.35">
      <c r="A1" s="530" t="s">
        <v>581</v>
      </c>
      <c r="B1" s="530"/>
      <c r="C1" s="530"/>
      <c r="D1" s="531"/>
      <c r="E1" s="530"/>
      <c r="F1" s="530"/>
      <c r="G1" s="530"/>
      <c r="H1" s="530"/>
      <c r="I1" s="530"/>
      <c r="J1" s="530"/>
      <c r="K1" s="530"/>
      <c r="L1" s="530"/>
      <c r="M1" s="530"/>
      <c r="N1" s="530"/>
      <c r="O1" s="530"/>
      <c r="P1" s="530"/>
    </row>
    <row r="2" spans="1:16" ht="13.5" thickBot="1" x14ac:dyDescent="0.35">
      <c r="A2" s="33"/>
      <c r="B2" s="243"/>
      <c r="C2" s="243"/>
      <c r="D2" s="243"/>
      <c r="E2" s="527" t="s">
        <v>22</v>
      </c>
      <c r="F2" s="528"/>
      <c r="G2" s="528"/>
      <c r="H2" s="529"/>
      <c r="I2" s="527" t="s">
        <v>20</v>
      </c>
      <c r="J2" s="528"/>
      <c r="K2" s="528"/>
      <c r="L2" s="528"/>
      <c r="M2" s="527" t="s">
        <v>21</v>
      </c>
      <c r="N2" s="528"/>
      <c r="O2" s="528"/>
      <c r="P2" s="528"/>
    </row>
    <row r="3" spans="1:16" ht="47.25" customHeight="1" x14ac:dyDescent="0.3">
      <c r="A3" s="30" t="s">
        <v>167</v>
      </c>
      <c r="B3" s="241" t="s">
        <v>165</v>
      </c>
      <c r="C3" s="241" t="s">
        <v>166</v>
      </c>
      <c r="D3" s="474"/>
      <c r="E3" s="78" t="s">
        <v>39</v>
      </c>
      <c r="F3" s="73" t="s">
        <v>62</v>
      </c>
      <c r="G3" s="73" t="s">
        <v>63</v>
      </c>
      <c r="H3" s="155" t="s">
        <v>124</v>
      </c>
      <c r="I3" s="78" t="s">
        <v>66</v>
      </c>
      <c r="J3" s="73" t="s">
        <v>62</v>
      </c>
      <c r="K3" s="73" t="s">
        <v>63</v>
      </c>
      <c r="L3" s="73" t="s">
        <v>125</v>
      </c>
      <c r="M3" s="162" t="s">
        <v>65</v>
      </c>
      <c r="N3" s="73" t="s">
        <v>62</v>
      </c>
      <c r="O3" s="73" t="s">
        <v>63</v>
      </c>
      <c r="P3" s="73" t="s">
        <v>125</v>
      </c>
    </row>
    <row r="4" spans="1:16" x14ac:dyDescent="0.25">
      <c r="A4" s="164" t="s">
        <v>559</v>
      </c>
      <c r="B4" s="245" t="str">
        <f t="shared" ref="B4:B10" si="0">VLOOKUP(D4,VL_2020,3,FALSE)</f>
        <v>RR</v>
      </c>
      <c r="C4" s="245" t="str">
        <f t="shared" ref="C4:C10" si="1">VLOOKUP(D4,VL_2020,4,FALSE)</f>
        <v>TRE</v>
      </c>
      <c r="D4" s="245" t="s">
        <v>175</v>
      </c>
      <c r="E4" s="165">
        <f t="shared" ref="E4:G10" si="2">AVERAGE(I4,M4)</f>
        <v>213.755</v>
      </c>
      <c r="F4" s="166">
        <f t="shared" si="2"/>
        <v>15.517150000000001</v>
      </c>
      <c r="G4" s="166">
        <f t="shared" si="2"/>
        <v>58.836635714499998</v>
      </c>
      <c r="H4" s="167" t="str">
        <f t="shared" ref="H4:H10" si="3">IF(AND(L4="*",P4="*"),"*","")</f>
        <v>*</v>
      </c>
      <c r="I4" s="165">
        <v>225.61</v>
      </c>
      <c r="J4" s="166">
        <v>15.6676</v>
      </c>
      <c r="K4" s="166">
        <v>58.944699999999997</v>
      </c>
      <c r="L4" s="166" t="s">
        <v>557</v>
      </c>
      <c r="M4" s="168">
        <v>201.9</v>
      </c>
      <c r="N4" s="169">
        <v>15.3667</v>
      </c>
      <c r="O4" s="169">
        <v>58.728571428999999</v>
      </c>
      <c r="P4" s="169" t="s">
        <v>557</v>
      </c>
    </row>
    <row r="5" spans="1:16" x14ac:dyDescent="0.25">
      <c r="A5" s="49" t="s">
        <v>347</v>
      </c>
      <c r="B5" s="244" t="str">
        <f t="shared" si="0"/>
        <v>RR</v>
      </c>
      <c r="C5" s="244" t="str">
        <f t="shared" si="1"/>
        <v>TRE</v>
      </c>
      <c r="D5" s="244" t="s">
        <v>177</v>
      </c>
      <c r="E5" s="92">
        <f t="shared" si="2"/>
        <v>209.76499999999999</v>
      </c>
      <c r="F5" s="52">
        <f t="shared" si="2"/>
        <v>15.254049999999999</v>
      </c>
      <c r="G5" s="52">
        <f t="shared" si="2"/>
        <v>58.838803845999998</v>
      </c>
      <c r="H5" s="94" t="str">
        <f t="shared" si="3"/>
        <v>*</v>
      </c>
      <c r="I5" s="92">
        <v>216.63</v>
      </c>
      <c r="J5" s="52">
        <v>15.4938</v>
      </c>
      <c r="K5" s="52">
        <v>58.685299999999998</v>
      </c>
      <c r="L5" s="52" t="s">
        <v>557</v>
      </c>
      <c r="M5" s="163">
        <v>202.9</v>
      </c>
      <c r="N5" s="51">
        <v>15.0143</v>
      </c>
      <c r="O5" s="51">
        <v>58.992307691999997</v>
      </c>
      <c r="P5" s="51" t="s">
        <v>557</v>
      </c>
    </row>
    <row r="6" spans="1:16" x14ac:dyDescent="0.25">
      <c r="A6" s="49" t="s">
        <v>342</v>
      </c>
      <c r="B6" s="244" t="str">
        <f t="shared" si="0"/>
        <v>RR</v>
      </c>
      <c r="C6" s="244" t="str">
        <f t="shared" si="1"/>
        <v>VT2P</v>
      </c>
      <c r="D6" s="244" t="s">
        <v>98</v>
      </c>
      <c r="E6" s="92">
        <f t="shared" si="2"/>
        <v>206.14499999999998</v>
      </c>
      <c r="F6" s="52">
        <f t="shared" si="2"/>
        <v>15.43</v>
      </c>
      <c r="G6" s="52">
        <f t="shared" si="2"/>
        <v>59.764492857</v>
      </c>
      <c r="H6" s="94" t="str">
        <f t="shared" si="3"/>
        <v/>
      </c>
      <c r="I6" s="92">
        <v>212.29</v>
      </c>
      <c r="J6" s="52">
        <v>15.333299999999999</v>
      </c>
      <c r="K6" s="52">
        <v>59.364699999999999</v>
      </c>
      <c r="L6" s="52"/>
      <c r="M6" s="163">
        <v>200</v>
      </c>
      <c r="N6" s="51">
        <v>15.5267</v>
      </c>
      <c r="O6" s="51">
        <v>60.164285714000002</v>
      </c>
      <c r="P6" s="51" t="s">
        <v>557</v>
      </c>
    </row>
    <row r="7" spans="1:16" x14ac:dyDescent="0.25">
      <c r="A7" s="164" t="s">
        <v>345</v>
      </c>
      <c r="B7" s="245" t="str">
        <f t="shared" si="0"/>
        <v>RR</v>
      </c>
      <c r="C7" s="245" t="str">
        <f t="shared" si="1"/>
        <v>VT2P</v>
      </c>
      <c r="D7" s="245" t="s">
        <v>234</v>
      </c>
      <c r="E7" s="165">
        <f t="shared" si="2"/>
        <v>203.98500000000001</v>
      </c>
      <c r="F7" s="166">
        <f t="shared" si="2"/>
        <v>14.99455</v>
      </c>
      <c r="G7" s="166">
        <f t="shared" si="2"/>
        <v>59.201221428499998</v>
      </c>
      <c r="H7" s="167" t="str">
        <f t="shared" si="3"/>
        <v/>
      </c>
      <c r="I7" s="165">
        <v>211.57</v>
      </c>
      <c r="J7" s="166">
        <v>14.862399999999999</v>
      </c>
      <c r="K7" s="166">
        <v>58.895299999999999</v>
      </c>
      <c r="L7" s="166"/>
      <c r="M7" s="168">
        <v>196.4</v>
      </c>
      <c r="N7" s="169">
        <v>15.1267</v>
      </c>
      <c r="O7" s="169">
        <v>59.507142856999998</v>
      </c>
      <c r="P7" s="169" t="s">
        <v>557</v>
      </c>
    </row>
    <row r="8" spans="1:16" x14ac:dyDescent="0.25">
      <c r="A8" s="49" t="s">
        <v>346</v>
      </c>
      <c r="B8" s="244" t="str">
        <f t="shared" si="0"/>
        <v>RR</v>
      </c>
      <c r="C8" s="244" t="str">
        <f t="shared" si="1"/>
        <v>VT2P </v>
      </c>
      <c r="D8" s="244" t="s">
        <v>235</v>
      </c>
      <c r="E8" s="92">
        <f t="shared" si="2"/>
        <v>203.49</v>
      </c>
      <c r="F8" s="52">
        <f t="shared" si="2"/>
        <v>15.815</v>
      </c>
      <c r="G8" s="52">
        <f t="shared" si="2"/>
        <v>58.530921428499994</v>
      </c>
      <c r="H8" s="94" t="str">
        <f t="shared" si="3"/>
        <v/>
      </c>
      <c r="I8" s="92">
        <v>201.88</v>
      </c>
      <c r="J8" s="52">
        <v>16.003299999999999</v>
      </c>
      <c r="K8" s="52">
        <v>58.154699999999998</v>
      </c>
      <c r="L8" s="52"/>
      <c r="M8" s="163">
        <v>205.1</v>
      </c>
      <c r="N8" s="51">
        <v>15.6267</v>
      </c>
      <c r="O8" s="51">
        <v>58.907142856999997</v>
      </c>
      <c r="P8" s="51" t="s">
        <v>557</v>
      </c>
    </row>
    <row r="9" spans="1:16" x14ac:dyDescent="0.25">
      <c r="A9" s="164" t="s">
        <v>368</v>
      </c>
      <c r="B9" s="245" t="str">
        <f t="shared" si="0"/>
        <v>RR</v>
      </c>
      <c r="C9" s="245" t="str">
        <f t="shared" si="1"/>
        <v>VT2P</v>
      </c>
      <c r="D9" s="245" t="s">
        <v>99</v>
      </c>
      <c r="E9" s="165">
        <f t="shared" si="2"/>
        <v>203.14999999999998</v>
      </c>
      <c r="F9" s="166">
        <f t="shared" si="2"/>
        <v>14.805199999999999</v>
      </c>
      <c r="G9" s="166">
        <f t="shared" si="2"/>
        <v>59.492921428499997</v>
      </c>
      <c r="H9" s="167" t="str">
        <f t="shared" si="3"/>
        <v/>
      </c>
      <c r="I9" s="165">
        <v>209.2</v>
      </c>
      <c r="J9" s="166">
        <v>14.857100000000001</v>
      </c>
      <c r="K9" s="166">
        <v>59.178699999999999</v>
      </c>
      <c r="L9" s="166"/>
      <c r="M9" s="168">
        <v>197.1</v>
      </c>
      <c r="N9" s="169">
        <v>14.753299999999999</v>
      </c>
      <c r="O9" s="169">
        <v>59.807142857000002</v>
      </c>
      <c r="P9" s="169" t="s">
        <v>557</v>
      </c>
    </row>
    <row r="10" spans="1:16" x14ac:dyDescent="0.25">
      <c r="A10" s="49" t="s">
        <v>367</v>
      </c>
      <c r="B10" s="244" t="str">
        <f t="shared" si="0"/>
        <v>RR</v>
      </c>
      <c r="C10" s="244" t="str">
        <f t="shared" si="1"/>
        <v>TRE</v>
      </c>
      <c r="D10" s="244" t="s">
        <v>161</v>
      </c>
      <c r="E10" s="92">
        <f t="shared" si="2"/>
        <v>201.70499999999998</v>
      </c>
      <c r="F10" s="52">
        <f t="shared" si="2"/>
        <v>15.782350000000001</v>
      </c>
      <c r="G10" s="52">
        <f t="shared" si="2"/>
        <v>59.4352214285</v>
      </c>
      <c r="H10" s="94" t="str">
        <f t="shared" si="3"/>
        <v/>
      </c>
      <c r="I10" s="92">
        <v>203.41</v>
      </c>
      <c r="J10" s="52">
        <v>16.031400000000001</v>
      </c>
      <c r="K10" s="52">
        <v>58.713299999999997</v>
      </c>
      <c r="L10" s="52"/>
      <c r="M10" s="163">
        <v>200</v>
      </c>
      <c r="N10" s="51">
        <v>15.533300000000001</v>
      </c>
      <c r="O10" s="51">
        <v>60.157142856999997</v>
      </c>
      <c r="P10" s="51" t="s">
        <v>557</v>
      </c>
    </row>
    <row r="11" spans="1:16" ht="13.5" thickBot="1" x14ac:dyDescent="0.35">
      <c r="A11" s="68" t="s">
        <v>13</v>
      </c>
      <c r="B11" s="246"/>
      <c r="C11" s="246"/>
      <c r="D11" s="246"/>
      <c r="E11" s="93">
        <f>AVERAGE(E4:E10)</f>
        <v>205.99928571428569</v>
      </c>
      <c r="F11" s="70">
        <f t="shared" ref="F11:G11" si="4">AVERAGE(F4:F10)</f>
        <v>15.371185714285714</v>
      </c>
      <c r="G11" s="70">
        <f t="shared" si="4"/>
        <v>59.157174018785717</v>
      </c>
      <c r="H11" s="95"/>
      <c r="I11" s="93">
        <f>AVERAGE(I4:I10)</f>
        <v>211.51285714285717</v>
      </c>
      <c r="J11" s="70">
        <f t="shared" ref="J11" si="5">AVERAGE(J4:J10)</f>
        <v>15.464128571428573</v>
      </c>
      <c r="K11" s="70">
        <f t="shared" ref="K11" si="6">AVERAGE(K4:K10)</f>
        <v>58.848099999999995</v>
      </c>
      <c r="L11" s="95"/>
      <c r="M11" s="93">
        <f>AVERAGE(M4:M10)</f>
        <v>200.48571428571427</v>
      </c>
      <c r="N11" s="70">
        <f t="shared" ref="N11" si="7">AVERAGE(N4:N10)</f>
        <v>15.278242857142857</v>
      </c>
      <c r="O11" s="70">
        <f t="shared" ref="O11" si="8">AVERAGE(O4:O10)</f>
        <v>59.466248037571425</v>
      </c>
      <c r="P11" s="70"/>
    </row>
    <row r="12" spans="1:16" ht="13" x14ac:dyDescent="0.3">
      <c r="A12" s="13"/>
      <c r="B12" s="247"/>
      <c r="C12" s="247"/>
      <c r="D12" s="247"/>
      <c r="E12" s="14"/>
      <c r="F12" s="16"/>
      <c r="G12" s="16"/>
      <c r="H12" s="16"/>
      <c r="I12" s="14"/>
      <c r="J12" s="16"/>
      <c r="K12" s="16"/>
      <c r="L12" s="16"/>
      <c r="M12" s="14"/>
      <c r="N12" s="16"/>
      <c r="O12" s="15"/>
      <c r="P12" s="15"/>
    </row>
    <row r="17" spans="1:17" x14ac:dyDescent="0.25">
      <c r="N17" s="15"/>
    </row>
    <row r="19" spans="1:17" x14ac:dyDescent="0.25">
      <c r="Q19" s="53" t="s">
        <v>23</v>
      </c>
    </row>
    <row r="20" spans="1:17" ht="14.5" x14ac:dyDescent="0.25">
      <c r="A20" s="17"/>
      <c r="B20" s="249"/>
      <c r="C20" s="249"/>
      <c r="D20" s="249"/>
      <c r="E20" s="17"/>
      <c r="F20" s="17"/>
      <c r="G20" s="17"/>
      <c r="H20" s="17"/>
      <c r="I20" s="17"/>
      <c r="J20" s="17"/>
      <c r="M20" s="17"/>
      <c r="N20" s="17"/>
      <c r="O20" s="17"/>
      <c r="P20" s="17"/>
    </row>
    <row r="23" spans="1:17" x14ac:dyDescent="0.25">
      <c r="M23" s="53" t="s">
        <v>23</v>
      </c>
    </row>
    <row r="24" spans="1:17" x14ac:dyDescent="0.25">
      <c r="O24" s="53" t="s">
        <v>23</v>
      </c>
      <c r="P24" s="53"/>
    </row>
  </sheetData>
  <sortState xmlns:xlrd2="http://schemas.microsoft.com/office/spreadsheetml/2017/richdata2" ref="A5:Q10">
    <sortCondition descending="1" ref="E4:E10"/>
  </sortState>
  <mergeCells count="4">
    <mergeCell ref="E2:H2"/>
    <mergeCell ref="M2:P2"/>
    <mergeCell ref="I2:L2"/>
    <mergeCell ref="A1:P1"/>
  </mergeCells>
  <conditionalFormatting sqref="A4:P10">
    <cfRule type="expression" dxfId="741" priority="1">
      <formula>MOD(ROW(),2)=0</formula>
    </cfRule>
  </conditionalFormatting>
  <pageMargins left="0.5" right="0.5" top="0.5" bottom="0.5" header="0.3" footer="0.3"/>
  <pageSetup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59999389629810485"/>
    <pageSetUpPr fitToPage="1"/>
  </sheetPr>
  <dimension ref="A1:U33"/>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582</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Revere 1839 TC*</v>
      </c>
      <c r="B3" s="238" t="str">
        <f t="shared" ref="B3:B11" si="1">VLOOKUP(D3,VL_2020,3,FALSE)</f>
        <v>RR</v>
      </c>
      <c r="C3" s="238" t="str">
        <f t="shared" ref="C3:C11" si="2">VLOOKUP(D3,VL_2020,4,FALSE)</f>
        <v>TRE</v>
      </c>
      <c r="D3" s="150" t="s">
        <v>183</v>
      </c>
      <c r="E3" s="359">
        <v>223.92</v>
      </c>
      <c r="F3" s="361" t="s">
        <v>194</v>
      </c>
      <c r="G3" s="363">
        <v>15.93</v>
      </c>
      <c r="H3" s="365" t="s">
        <v>198</v>
      </c>
      <c r="I3" s="359">
        <v>58.1633</v>
      </c>
      <c r="J3" s="361" t="s">
        <v>201</v>
      </c>
      <c r="K3" s="359">
        <v>110.67</v>
      </c>
      <c r="L3" s="361" t="s">
        <v>199</v>
      </c>
      <c r="M3" s="359">
        <v>50.866700000000002</v>
      </c>
      <c r="N3" s="365" t="s">
        <v>199</v>
      </c>
      <c r="O3" s="363">
        <v>0.17845848</v>
      </c>
      <c r="P3" s="363">
        <v>10.042299999999999</v>
      </c>
      <c r="Q3" s="290" t="s">
        <v>194</v>
      </c>
      <c r="R3" s="363">
        <v>4.3891999999999998</v>
      </c>
      <c r="S3" s="365" t="s">
        <v>203</v>
      </c>
      <c r="T3" s="363">
        <v>83.394400000000005</v>
      </c>
      <c r="U3" s="290" t="s">
        <v>194</v>
      </c>
    </row>
    <row r="4" spans="1:21" ht="12.65" customHeight="1" x14ac:dyDescent="0.25">
      <c r="A4" s="44" t="str">
        <f t="shared" si="0"/>
        <v>Dekalb DKC 68-35 VT2P*</v>
      </c>
      <c r="B4" s="239" t="str">
        <f t="shared" si="1"/>
        <v>RR</v>
      </c>
      <c r="C4" s="239" t="str">
        <f t="shared" si="2"/>
        <v>VT2P</v>
      </c>
      <c r="D4" s="151" t="s">
        <v>174</v>
      </c>
      <c r="E4" s="322">
        <v>223.84</v>
      </c>
      <c r="F4" s="323" t="s">
        <v>194</v>
      </c>
      <c r="G4" s="305">
        <v>16.229199999999999</v>
      </c>
      <c r="H4" s="310" t="s">
        <v>203</v>
      </c>
      <c r="I4" s="322">
        <v>59.1967</v>
      </c>
      <c r="J4" s="323" t="s">
        <v>200</v>
      </c>
      <c r="K4" s="322">
        <v>105.13</v>
      </c>
      <c r="L4" s="323" t="s">
        <v>195</v>
      </c>
      <c r="M4" s="322">
        <v>41.6</v>
      </c>
      <c r="N4" s="310" t="s">
        <v>197</v>
      </c>
      <c r="O4" s="305">
        <v>0.225909679</v>
      </c>
      <c r="P4" s="305">
        <v>9.4869000000000003</v>
      </c>
      <c r="Q4" s="291" t="s">
        <v>194</v>
      </c>
      <c r="R4" s="305">
        <v>4.1440999999999999</v>
      </c>
      <c r="S4" s="310" t="s">
        <v>201</v>
      </c>
      <c r="T4" s="305">
        <v>84.053200000000004</v>
      </c>
      <c r="U4" s="291" t="s">
        <v>194</v>
      </c>
    </row>
    <row r="5" spans="1:21" ht="12.5" x14ac:dyDescent="0.25">
      <c r="A5" s="44" t="str">
        <f t="shared" si="0"/>
        <v>Integra 6915 TRE</v>
      </c>
      <c r="B5" s="239" t="str">
        <f t="shared" si="1"/>
        <v>RR</v>
      </c>
      <c r="C5" s="239" t="str">
        <f t="shared" si="2"/>
        <v>TRE</v>
      </c>
      <c r="D5" s="151" t="s">
        <v>244</v>
      </c>
      <c r="E5" s="322">
        <v>222.13</v>
      </c>
      <c r="F5" s="323" t="s">
        <v>199</v>
      </c>
      <c r="G5" s="305">
        <v>16.1496</v>
      </c>
      <c r="H5" s="310" t="s">
        <v>203</v>
      </c>
      <c r="I5" s="322">
        <v>57.967199999999998</v>
      </c>
      <c r="J5" s="323" t="s">
        <v>201</v>
      </c>
      <c r="K5" s="322">
        <v>108.27</v>
      </c>
      <c r="L5" s="323" t="s">
        <v>193</v>
      </c>
      <c r="M5" s="322">
        <v>50.4</v>
      </c>
      <c r="N5" s="310" t="s">
        <v>199</v>
      </c>
      <c r="O5" s="305">
        <v>4.0700040999999999E-2</v>
      </c>
      <c r="P5" s="305">
        <v>9.8687000000000005</v>
      </c>
      <c r="Q5" s="291" t="s">
        <v>194</v>
      </c>
      <c r="R5" s="305">
        <v>4.5614999999999997</v>
      </c>
      <c r="S5" s="310" t="s">
        <v>194</v>
      </c>
      <c r="T5" s="305">
        <v>82.078800000000001</v>
      </c>
      <c r="U5" s="291" t="s">
        <v>194</v>
      </c>
    </row>
    <row r="6" spans="1:21" ht="12.5" x14ac:dyDescent="0.25">
      <c r="A6" s="44" t="str">
        <f t="shared" si="0"/>
        <v>Innvictis A1993 T</v>
      </c>
      <c r="B6" s="239" t="str">
        <f t="shared" si="1"/>
        <v>RR</v>
      </c>
      <c r="C6" s="239" t="str">
        <f t="shared" si="2"/>
        <v>TRE</v>
      </c>
      <c r="D6" s="151" t="s">
        <v>241</v>
      </c>
      <c r="E6" s="322">
        <v>220.97</v>
      </c>
      <c r="F6" s="323" t="s">
        <v>199</v>
      </c>
      <c r="G6" s="305">
        <v>15.602499999999999</v>
      </c>
      <c r="H6" s="310" t="s">
        <v>201</v>
      </c>
      <c r="I6" s="322">
        <v>57.675600000000003</v>
      </c>
      <c r="J6" s="323" t="s">
        <v>201</v>
      </c>
      <c r="K6" s="322">
        <v>110.33</v>
      </c>
      <c r="L6" s="323" t="s">
        <v>199</v>
      </c>
      <c r="M6" s="322">
        <v>51.866700000000002</v>
      </c>
      <c r="N6" s="310" t="s">
        <v>194</v>
      </c>
      <c r="O6" s="305">
        <v>0.16626569299999999</v>
      </c>
      <c r="P6" s="305">
        <v>9.7013999999999996</v>
      </c>
      <c r="Q6" s="291" t="s">
        <v>194</v>
      </c>
      <c r="R6" s="305">
        <v>4.4237000000000002</v>
      </c>
      <c r="S6" s="310" t="s">
        <v>203</v>
      </c>
      <c r="T6" s="305">
        <v>83.245099999999994</v>
      </c>
      <c r="U6" s="291" t="s">
        <v>194</v>
      </c>
    </row>
    <row r="7" spans="1:21" ht="12.5" x14ac:dyDescent="0.25">
      <c r="A7" s="44" t="str">
        <f t="shared" si="0"/>
        <v>Dyna-Gro D58VC74 RIB</v>
      </c>
      <c r="B7" s="239" t="str">
        <f t="shared" si="1"/>
        <v>RR</v>
      </c>
      <c r="C7" s="239" t="str">
        <f t="shared" si="2"/>
        <v>VT2P</v>
      </c>
      <c r="D7" s="151" t="s">
        <v>236</v>
      </c>
      <c r="E7" s="322">
        <v>211.16</v>
      </c>
      <c r="F7" s="323" t="s">
        <v>193</v>
      </c>
      <c r="G7" s="305">
        <v>16.498799999999999</v>
      </c>
      <c r="H7" s="310" t="s">
        <v>194</v>
      </c>
      <c r="I7" s="322">
        <v>59.581099999999999</v>
      </c>
      <c r="J7" s="323" t="s">
        <v>203</v>
      </c>
      <c r="K7" s="322">
        <v>104.93</v>
      </c>
      <c r="L7" s="323" t="s">
        <v>195</v>
      </c>
      <c r="M7" s="322">
        <v>44.533299999999997</v>
      </c>
      <c r="N7" s="310" t="s">
        <v>202</v>
      </c>
      <c r="O7" s="305">
        <v>0.21351529799999999</v>
      </c>
      <c r="P7" s="305">
        <v>10.1648</v>
      </c>
      <c r="Q7" s="291" t="s">
        <v>194</v>
      </c>
      <c r="R7" s="305">
        <v>4.4466000000000001</v>
      </c>
      <c r="S7" s="310" t="s">
        <v>203</v>
      </c>
      <c r="T7" s="305">
        <v>84.126000000000005</v>
      </c>
      <c r="U7" s="291" t="s">
        <v>194</v>
      </c>
    </row>
    <row r="8" spans="1:21" ht="12.5" x14ac:dyDescent="0.25">
      <c r="A8" s="44" t="str">
        <f t="shared" si="0"/>
        <v>Innvictis A1792 T</v>
      </c>
      <c r="B8" s="239" t="str">
        <f t="shared" si="1"/>
        <v>RR</v>
      </c>
      <c r="C8" s="239" t="str">
        <f t="shared" si="2"/>
        <v>TRE</v>
      </c>
      <c r="D8" s="45" t="s">
        <v>240</v>
      </c>
      <c r="E8" s="320">
        <v>208.63</v>
      </c>
      <c r="F8" s="321" t="s">
        <v>195</v>
      </c>
      <c r="G8" s="304">
        <v>16.576699999999999</v>
      </c>
      <c r="H8" s="96" t="s">
        <v>194</v>
      </c>
      <c r="I8" s="320">
        <v>59.972200000000001</v>
      </c>
      <c r="J8" s="321" t="s">
        <v>199</v>
      </c>
      <c r="K8" s="320">
        <v>103.87</v>
      </c>
      <c r="L8" s="321" t="s">
        <v>201</v>
      </c>
      <c r="M8" s="320">
        <v>47</v>
      </c>
      <c r="N8" s="96" t="s">
        <v>195</v>
      </c>
      <c r="O8" s="304">
        <v>0.94146096000000001</v>
      </c>
      <c r="P8" s="304">
        <v>10.038399999999999</v>
      </c>
      <c r="Q8" s="291" t="s">
        <v>194</v>
      </c>
      <c r="R8" s="304">
        <v>4.37</v>
      </c>
      <c r="S8" s="96" t="s">
        <v>203</v>
      </c>
      <c r="T8" s="304">
        <v>83.968900000000005</v>
      </c>
      <c r="U8" s="291" t="s">
        <v>194</v>
      </c>
    </row>
    <row r="9" spans="1:21" ht="12.5" x14ac:dyDescent="0.25">
      <c r="A9" s="151" t="str">
        <f t="shared" si="0"/>
        <v>Progeny PGY 9117 VT2P</v>
      </c>
      <c r="B9" s="240" t="str">
        <f t="shared" si="1"/>
        <v>RR</v>
      </c>
      <c r="C9" s="240" t="str">
        <f t="shared" si="2"/>
        <v>VT2P</v>
      </c>
      <c r="D9" s="45" t="s">
        <v>100</v>
      </c>
      <c r="E9" s="320">
        <v>206.01</v>
      </c>
      <c r="F9" s="321" t="s">
        <v>195</v>
      </c>
      <c r="G9" s="304">
        <v>16.476700000000001</v>
      </c>
      <c r="H9" s="96" t="s">
        <v>194</v>
      </c>
      <c r="I9" s="320">
        <v>58.292200000000001</v>
      </c>
      <c r="J9" s="321" t="s">
        <v>201</v>
      </c>
      <c r="K9" s="320">
        <v>109.18</v>
      </c>
      <c r="L9" s="321" t="s">
        <v>199</v>
      </c>
      <c r="M9" s="320">
        <v>42.209299999999999</v>
      </c>
      <c r="N9" s="96" t="s">
        <v>197</v>
      </c>
      <c r="O9" s="304">
        <v>0.62136225899999997</v>
      </c>
      <c r="P9" s="304">
        <v>9.1882000000000001</v>
      </c>
      <c r="Q9" s="291" t="s">
        <v>194</v>
      </c>
      <c r="R9" s="304">
        <v>4.5117000000000003</v>
      </c>
      <c r="S9" s="96" t="s">
        <v>199</v>
      </c>
      <c r="T9" s="304">
        <v>83.4251</v>
      </c>
      <c r="U9" s="291" t="s">
        <v>194</v>
      </c>
    </row>
    <row r="10" spans="1:21" ht="12.5" x14ac:dyDescent="0.25">
      <c r="A10" s="151" t="str">
        <f t="shared" si="0"/>
        <v>Progeny PGY 2118 VT2P</v>
      </c>
      <c r="B10" s="240" t="str">
        <f t="shared" si="1"/>
        <v>RR</v>
      </c>
      <c r="C10" s="240" t="str">
        <f t="shared" si="2"/>
        <v>VT2P</v>
      </c>
      <c r="D10" s="45" t="s">
        <v>132</v>
      </c>
      <c r="E10" s="320">
        <v>198.66</v>
      </c>
      <c r="F10" s="321" t="s">
        <v>201</v>
      </c>
      <c r="G10" s="304">
        <v>16.392099999999999</v>
      </c>
      <c r="H10" s="96" t="s">
        <v>199</v>
      </c>
      <c r="I10" s="320">
        <v>60.1494</v>
      </c>
      <c r="J10" s="321" t="s">
        <v>194</v>
      </c>
      <c r="K10" s="320">
        <v>104.6</v>
      </c>
      <c r="L10" s="321" t="s">
        <v>201</v>
      </c>
      <c r="M10" s="320">
        <v>45.6</v>
      </c>
      <c r="N10" s="96" t="s">
        <v>201</v>
      </c>
      <c r="O10" s="304">
        <v>0.29703806999999999</v>
      </c>
      <c r="P10" s="304">
        <v>9.9847999999999999</v>
      </c>
      <c r="Q10" s="291" t="s">
        <v>194</v>
      </c>
      <c r="R10" s="304">
        <v>4.2972999999999999</v>
      </c>
      <c r="S10" s="96" t="s">
        <v>198</v>
      </c>
      <c r="T10" s="304">
        <v>82.168800000000005</v>
      </c>
      <c r="U10" s="291" t="s">
        <v>194</v>
      </c>
    </row>
    <row r="11" spans="1:21" ht="12.5" x14ac:dyDescent="0.25">
      <c r="A11" s="44" t="str">
        <f t="shared" si="0"/>
        <v xml:space="preserve">Pioneer P17677YHR </v>
      </c>
      <c r="B11" s="239" t="str">
        <f t="shared" si="1"/>
        <v>RR, LL</v>
      </c>
      <c r="C11" s="239" t="str">
        <f t="shared" si="2"/>
        <v>YGCB, HX1</v>
      </c>
      <c r="D11" s="45" t="s">
        <v>246</v>
      </c>
      <c r="E11" s="320">
        <v>197.99</v>
      </c>
      <c r="F11" s="321" t="s">
        <v>201</v>
      </c>
      <c r="G11" s="304">
        <v>15.835800000000001</v>
      </c>
      <c r="H11" s="96" t="s">
        <v>195</v>
      </c>
      <c r="I11" s="320">
        <v>59.347200000000001</v>
      </c>
      <c r="J11" s="321" t="s">
        <v>193</v>
      </c>
      <c r="K11" s="320">
        <v>112.6</v>
      </c>
      <c r="L11" s="321" t="s">
        <v>194</v>
      </c>
      <c r="M11" s="320">
        <v>48.666699999999999</v>
      </c>
      <c r="N11" s="96" t="s">
        <v>193</v>
      </c>
      <c r="O11" s="304">
        <v>0.13477089</v>
      </c>
      <c r="P11" s="304">
        <v>9.7856000000000005</v>
      </c>
      <c r="Q11" s="291" t="s">
        <v>194</v>
      </c>
      <c r="R11" s="304">
        <v>4.2743000000000002</v>
      </c>
      <c r="S11" s="96" t="s">
        <v>195</v>
      </c>
      <c r="T11" s="304">
        <v>83.765900000000002</v>
      </c>
      <c r="U11" s="291" t="s">
        <v>194</v>
      </c>
    </row>
    <row r="12" spans="1:21" x14ac:dyDescent="0.3">
      <c r="A12" s="59" t="s">
        <v>219</v>
      </c>
      <c r="B12" s="59"/>
      <c r="C12" s="59"/>
      <c r="D12" s="58"/>
      <c r="E12" s="326">
        <v>212.59</v>
      </c>
      <c r="F12" s="327"/>
      <c r="G12" s="117">
        <v>16.187899999999999</v>
      </c>
      <c r="H12" s="102"/>
      <c r="I12" s="326">
        <v>58.927199999999999</v>
      </c>
      <c r="J12" s="327"/>
      <c r="K12" s="326">
        <v>58.927199999999999</v>
      </c>
      <c r="L12" s="327"/>
      <c r="M12" s="112">
        <v>46.971400000000003</v>
      </c>
      <c r="N12" s="102"/>
      <c r="O12" s="336">
        <v>0.31330000000000002</v>
      </c>
      <c r="P12" s="341">
        <v>9.8068000000000008</v>
      </c>
      <c r="Q12" s="327"/>
      <c r="R12" s="117">
        <v>4.3798000000000004</v>
      </c>
      <c r="S12" s="102"/>
      <c r="T12" s="341">
        <v>83.358500000000006</v>
      </c>
      <c r="U12" s="327"/>
    </row>
    <row r="13" spans="1:21" x14ac:dyDescent="0.3">
      <c r="A13" s="46" t="s">
        <v>220</v>
      </c>
      <c r="B13" s="46"/>
      <c r="C13" s="46"/>
      <c r="D13" s="48"/>
      <c r="E13" s="328">
        <v>11.757099999999999</v>
      </c>
      <c r="F13" s="329"/>
      <c r="G13" s="314">
        <v>0.64900000000000002</v>
      </c>
      <c r="H13" s="313"/>
      <c r="I13" s="328">
        <v>1.2263999999999999</v>
      </c>
      <c r="J13" s="329"/>
      <c r="K13" s="328">
        <v>1.2263999999999999</v>
      </c>
      <c r="L13" s="329"/>
      <c r="M13" s="312">
        <v>3.6833</v>
      </c>
      <c r="N13" s="313"/>
      <c r="O13" s="337">
        <v>0.2263</v>
      </c>
      <c r="P13" s="342">
        <v>0.27160000000000001</v>
      </c>
      <c r="Q13" s="329"/>
      <c r="R13" s="314">
        <v>7.6039999999999996E-2</v>
      </c>
      <c r="S13" s="313"/>
      <c r="T13" s="342">
        <v>0.46489999999999998</v>
      </c>
      <c r="U13" s="329"/>
    </row>
    <row r="14" spans="1:21" ht="15" x14ac:dyDescent="0.4">
      <c r="A14" s="47" t="s">
        <v>221</v>
      </c>
      <c r="B14" s="242"/>
      <c r="C14" s="242"/>
      <c r="D14" s="28"/>
      <c r="E14" s="330">
        <v>11.2</v>
      </c>
      <c r="F14" s="331"/>
      <c r="G14" s="317">
        <v>0.52</v>
      </c>
      <c r="H14" s="316"/>
      <c r="I14" s="330">
        <v>0.77</v>
      </c>
      <c r="J14" s="331"/>
      <c r="K14" s="330">
        <v>0.77</v>
      </c>
      <c r="L14" s="331"/>
      <c r="M14" s="315">
        <v>2.94</v>
      </c>
      <c r="N14" s="316"/>
      <c r="O14" s="338" t="s">
        <v>223</v>
      </c>
      <c r="P14" s="343" t="s">
        <v>164</v>
      </c>
      <c r="Q14" s="331"/>
      <c r="R14" s="317">
        <v>0.22</v>
      </c>
      <c r="S14" s="316"/>
      <c r="T14" s="343" t="s">
        <v>164</v>
      </c>
      <c r="U14" s="331"/>
    </row>
    <row r="15" spans="1:21" x14ac:dyDescent="0.3">
      <c r="A15" s="47" t="s">
        <v>222</v>
      </c>
      <c r="B15" s="242"/>
      <c r="C15" s="242"/>
      <c r="D15" s="28"/>
      <c r="E15" s="330">
        <v>9.2693837370000001</v>
      </c>
      <c r="F15" s="331"/>
      <c r="G15" s="315">
        <v>5.6896616900000003</v>
      </c>
      <c r="H15" s="316"/>
      <c r="I15" s="330">
        <v>1.990952799</v>
      </c>
      <c r="J15" s="331"/>
      <c r="K15" s="330">
        <v>1.990952799</v>
      </c>
      <c r="L15" s="331"/>
      <c r="M15" s="315">
        <v>8.6636352159999994</v>
      </c>
      <c r="N15" s="316"/>
      <c r="O15" s="338" t="s">
        <v>223</v>
      </c>
      <c r="P15" s="343">
        <v>4.2874182279999999</v>
      </c>
      <c r="Q15" s="331"/>
      <c r="R15" s="317">
        <v>2.9337368509999999</v>
      </c>
      <c r="S15" s="316"/>
      <c r="T15" s="343">
        <v>0.94249666099999996</v>
      </c>
      <c r="U15" s="331"/>
    </row>
    <row r="16" spans="1:21" ht="13.5" thickBot="1" x14ac:dyDescent="0.35">
      <c r="A16" s="299" t="s">
        <v>121</v>
      </c>
      <c r="B16" s="300"/>
      <c r="C16" s="300"/>
      <c r="D16" s="298"/>
      <c r="E16" s="332">
        <v>8</v>
      </c>
      <c r="F16" s="333"/>
      <c r="G16" s="309">
        <v>8</v>
      </c>
      <c r="H16" s="334"/>
      <c r="I16" s="332">
        <v>6</v>
      </c>
      <c r="J16" s="333"/>
      <c r="K16" s="332">
        <v>5</v>
      </c>
      <c r="L16" s="333"/>
      <c r="M16" s="335">
        <v>5</v>
      </c>
      <c r="N16" s="334"/>
      <c r="O16" s="339">
        <v>5</v>
      </c>
      <c r="P16" s="332">
        <v>1</v>
      </c>
      <c r="Q16" s="333"/>
      <c r="R16" s="335">
        <v>1</v>
      </c>
      <c r="S16" s="334"/>
      <c r="T16" s="332">
        <v>1</v>
      </c>
      <c r="U16" s="333"/>
    </row>
    <row r="17" spans="1:21" x14ac:dyDescent="0.3">
      <c r="A17" s="6"/>
      <c r="B17" s="7"/>
      <c r="C17" s="7"/>
      <c r="D17" s="6"/>
      <c r="E17" s="108"/>
      <c r="F17" s="98"/>
      <c r="G17" s="113"/>
      <c r="H17" s="103"/>
      <c r="I17" s="114"/>
      <c r="J17" s="57"/>
      <c r="M17" s="118"/>
      <c r="N17" s="106"/>
      <c r="O17" s="10"/>
      <c r="P17" s="114"/>
      <c r="Q17" s="57"/>
      <c r="R17" s="114"/>
      <c r="S17" s="57"/>
      <c r="T17" s="114"/>
      <c r="U17" s="57"/>
    </row>
    <row r="18" spans="1:21" x14ac:dyDescent="0.3">
      <c r="A18" s="9"/>
      <c r="B18" s="7"/>
      <c r="C18" s="7"/>
      <c r="D18" s="6"/>
      <c r="E18" s="55"/>
      <c r="F18" s="56"/>
      <c r="I18" s="114"/>
      <c r="J18" s="57"/>
      <c r="K18" s="118"/>
      <c r="L18" s="106"/>
      <c r="M18" s="114"/>
      <c r="N18" s="57"/>
      <c r="O18" s="3"/>
      <c r="P18" s="114"/>
      <c r="Q18" s="57"/>
      <c r="R18" s="114"/>
      <c r="S18" s="57"/>
      <c r="T18" s="114"/>
      <c r="U18" s="57"/>
    </row>
    <row r="19" spans="1:21" ht="12.75" customHeight="1" x14ac:dyDescent="0.3">
      <c r="A19" s="9"/>
      <c r="B19" s="7"/>
      <c r="C19" s="7"/>
      <c r="D19" s="6"/>
      <c r="E19" s="55"/>
      <c r="F19" s="56"/>
      <c r="I19" s="114"/>
      <c r="J19" s="57"/>
      <c r="K19" s="119"/>
      <c r="L19" s="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ht="12.75" customHeight="1" x14ac:dyDescent="0.3">
      <c r="A23" s="9"/>
      <c r="B23" s="7"/>
      <c r="C23" s="7"/>
      <c r="D23" s="6"/>
      <c r="E23" s="55"/>
      <c r="F23" s="56"/>
      <c r="I23" s="114"/>
      <c r="J23" s="57"/>
      <c r="M23" s="114"/>
      <c r="N23" s="57"/>
      <c r="O23" s="3"/>
      <c r="P23" s="114"/>
      <c r="Q23" s="57"/>
      <c r="R23" s="114"/>
      <c r="S23" s="57"/>
      <c r="T23" s="114"/>
      <c r="U23" s="57"/>
    </row>
    <row r="24" spans="1:21" x14ac:dyDescent="0.3">
      <c r="A24" s="9"/>
      <c r="B24" s="7"/>
      <c r="C24" s="7"/>
      <c r="D24" s="6"/>
      <c r="E24" s="55"/>
      <c r="F24" s="56"/>
      <c r="I24" s="114"/>
      <c r="J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s="1" customFormat="1" x14ac:dyDescent="0.3">
      <c r="A26" s="9"/>
      <c r="B26" s="7"/>
      <c r="C26" s="7"/>
      <c r="D26" s="6"/>
      <c r="E26" s="55"/>
      <c r="F26" s="56"/>
      <c r="G26" s="114"/>
      <c r="H26" s="57"/>
      <c r="I26" s="111"/>
      <c r="J26" s="11"/>
      <c r="K26" s="114"/>
      <c r="L26" s="57"/>
      <c r="M26" s="114"/>
      <c r="N26" s="57"/>
      <c r="O26" s="3"/>
      <c r="P26" s="111"/>
      <c r="Q26" s="11"/>
      <c r="R26" s="111"/>
      <c r="S26" s="11"/>
      <c r="T26" s="111"/>
      <c r="U26" s="11"/>
    </row>
    <row r="27" spans="1:21" s="1" customFormat="1" ht="15" x14ac:dyDescent="0.3">
      <c r="A27" s="4"/>
      <c r="B27" s="7"/>
      <c r="C27" s="7"/>
      <c r="D27" s="6"/>
      <c r="E27" s="110"/>
      <c r="F27" s="100"/>
      <c r="G27" s="116"/>
      <c r="H27" s="105"/>
      <c r="I27" s="111"/>
      <c r="J27" s="11"/>
      <c r="K27" s="116"/>
      <c r="L27" s="105"/>
      <c r="M27" s="120"/>
      <c r="N27" s="107"/>
      <c r="O27" s="2"/>
      <c r="P27" s="111"/>
      <c r="Q27" s="11"/>
      <c r="R27" s="111"/>
      <c r="S27" s="11"/>
      <c r="T27" s="111"/>
      <c r="U27" s="11"/>
    </row>
    <row r="28" spans="1:21" s="1" customFormat="1" x14ac:dyDescent="0.3">
      <c r="A28"/>
      <c r="B28" s="63"/>
      <c r="C28" s="63"/>
      <c r="D28" s="19"/>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111"/>
      <c r="Q31" s="11"/>
      <c r="R31" s="111"/>
      <c r="S31" s="11"/>
      <c r="T31" s="111"/>
      <c r="U31" s="11"/>
    </row>
    <row r="32" spans="1:21" s="1" customFormat="1" x14ac:dyDescent="0.3">
      <c r="A32"/>
      <c r="B32" s="57"/>
      <c r="C32" s="57"/>
      <c r="E32" s="111"/>
      <c r="F32" s="11"/>
      <c r="G32" s="114"/>
      <c r="H32" s="57"/>
      <c r="I32" s="111"/>
      <c r="J32" s="11"/>
      <c r="K32" s="114"/>
      <c r="L32" s="57"/>
      <c r="M32" s="120"/>
      <c r="N32" s="107"/>
      <c r="O32" s="2"/>
      <c r="P32" s="306" t="s">
        <v>23</v>
      </c>
      <c r="Q32" s="11"/>
      <c r="R32" s="111"/>
      <c r="S32" s="11"/>
      <c r="T32" s="111"/>
      <c r="U32" s="11"/>
    </row>
    <row r="33" spans="1:21" s="1" customFormat="1" x14ac:dyDescent="0.3">
      <c r="A33"/>
      <c r="B33" s="57"/>
      <c r="C33" s="57"/>
      <c r="E33" s="111"/>
      <c r="F33" s="11"/>
      <c r="G33" s="114"/>
      <c r="H33" s="57"/>
      <c r="I33" s="111"/>
      <c r="J33" s="11"/>
      <c r="K33" s="114"/>
      <c r="L33" s="57"/>
      <c r="M33" s="120"/>
      <c r="N33" s="107"/>
      <c r="O33" s="2"/>
      <c r="P33" s="111"/>
      <c r="Q33" s="11"/>
      <c r="R33" s="111"/>
      <c r="S33" s="11"/>
      <c r="T33" s="111"/>
      <c r="U33"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E3:E11">
    <cfRule type="top10" dxfId="740" priority="29" percent="1" rank="25"/>
    <cfRule type="aboveAverage" dxfId="739" priority="1819" stopIfTrue="1"/>
  </conditionalFormatting>
  <conditionalFormatting sqref="F3:F11 H3:H11 J3:J11 L3:L11 N3:N11 S3:S11">
    <cfRule type="containsText" priority="9" stopIfTrue="1" operator="containsText" text="AA">
      <formula>NOT(ISERROR(SEARCH("AA",F3)))</formula>
    </cfRule>
    <cfRule type="containsText" dxfId="738" priority="10" stopIfTrue="1" operator="containsText" text="A">
      <formula>NOT(ISERROR(SEARCH("A",F3)))</formula>
    </cfRule>
  </conditionalFormatting>
  <conditionalFormatting sqref="G3:G11">
    <cfRule type="top10" dxfId="737" priority="1820" percent="1" rank="25"/>
    <cfRule type="aboveAverage" dxfId="736" priority="1823" stopIfTrue="1"/>
  </conditionalFormatting>
  <conditionalFormatting sqref="I3:I11">
    <cfRule type="top10" dxfId="735" priority="1" percent="1" rank="25"/>
    <cfRule type="aboveAverage" dxfId="734" priority="2" stopIfTrue="1"/>
  </conditionalFormatting>
  <conditionalFormatting sqref="K3:K11">
    <cfRule type="top10" dxfId="733" priority="1821" percent="1" rank="25"/>
    <cfRule type="aboveAverage" dxfId="732" priority="1822" stopIfTrue="1"/>
  </conditionalFormatting>
  <conditionalFormatting sqref="M3:M11">
    <cfRule type="top10" dxfId="731" priority="1824" percent="1" rank="25"/>
    <cfRule type="aboveAverage" dxfId="730" priority="1825" stopIfTrue="1"/>
  </conditionalFormatting>
  <conditionalFormatting sqref="O3:O11">
    <cfRule type="top10" dxfId="729" priority="1826" percent="1" rank="25"/>
    <cfRule type="aboveAverage" dxfId="728" priority="1827" stopIfTrue="1"/>
  </conditionalFormatting>
  <conditionalFormatting sqref="P3:P11">
    <cfRule type="top10" dxfId="727" priority="1830" percent="1" rank="25"/>
    <cfRule type="aboveAverage" dxfId="726" priority="1831" stopIfTrue="1"/>
  </conditionalFormatting>
  <conditionalFormatting sqref="Q3:Q11">
    <cfRule type="containsText" priority="6" stopIfTrue="1" operator="containsText" text="AA">
      <formula>NOT(ISERROR(SEARCH("AA",Q3)))</formula>
    </cfRule>
    <cfRule type="containsText" dxfId="725" priority="7" stopIfTrue="1" operator="containsText" text="A">
      <formula>NOT(ISERROR(SEARCH("A",Q3)))</formula>
    </cfRule>
    <cfRule type="expression" dxfId="724" priority="8">
      <formula>MOD(ROW(),2)=0</formula>
    </cfRule>
  </conditionalFormatting>
  <conditionalFormatting sqref="R3:R11">
    <cfRule type="top10" dxfId="723" priority="1832" percent="1" rank="25"/>
    <cfRule type="aboveAverage" dxfId="722" priority="1833" stopIfTrue="1"/>
  </conditionalFormatting>
  <conditionalFormatting sqref="R3:T11 A3:P11">
    <cfRule type="expression" dxfId="721" priority="1836">
      <formula>MOD(ROW(),2)=0</formula>
    </cfRule>
  </conditionalFormatting>
  <conditionalFormatting sqref="T3:T11">
    <cfRule type="top10" dxfId="720" priority="1834" percent="1" rank="25"/>
    <cfRule type="aboveAverage" dxfId="719" priority="1835" stopIfTrue="1"/>
  </conditionalFormatting>
  <conditionalFormatting sqref="U3:U11">
    <cfRule type="containsText" priority="3" stopIfTrue="1" operator="containsText" text="AA">
      <formula>NOT(ISERROR(SEARCH("AA",U3)))</formula>
    </cfRule>
    <cfRule type="containsText" dxfId="718" priority="4" stopIfTrue="1" operator="containsText" text="A">
      <formula>NOT(ISERROR(SEARCH("A",U3)))</formula>
    </cfRule>
    <cfRule type="expression" dxfId="717" priority="5">
      <formula>MOD(ROW(),2)=0</formula>
    </cfRule>
  </conditionalFormatting>
  <pageMargins left="0.5" right="0.5" top="0.5" bottom="0.5" header="0.3" footer="0.3"/>
  <pageSetup scale="8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6" tint="0.59999389629810485"/>
    <pageSetUpPr fitToPage="1"/>
  </sheetPr>
  <dimension ref="A1:AL30"/>
  <sheetViews>
    <sheetView zoomScaleNormal="100" workbookViewId="0">
      <selection activeCell="W27" sqref="W27"/>
    </sheetView>
  </sheetViews>
  <sheetFormatPr defaultColWidth="9.1796875" defaultRowHeight="13" x14ac:dyDescent="0.3"/>
  <cols>
    <col min="1" max="1" width="30.54296875" style="43" customWidth="1"/>
    <col min="2" max="3" width="10.54296875" style="256" customWidth="1"/>
    <col min="4" max="4" width="8.54296875" style="256" customWidth="1"/>
    <col min="5" max="5" width="10.54296875" style="43" hidden="1" customWidth="1"/>
    <col min="6" max="6" width="5.1796875" style="129" customWidth="1"/>
    <col min="7" max="7" width="5.1796875" style="128" customWidth="1"/>
    <col min="8" max="9" width="5.1796875" style="127" customWidth="1"/>
    <col min="10" max="11" width="5.81640625" style="127" customWidth="1"/>
    <col min="12" max="15" width="5.1796875" style="127" customWidth="1"/>
    <col min="16" max="17" width="5.1796875" style="127" hidden="1" customWidth="1"/>
    <col min="18" max="25" width="5.1796875" style="127" customWidth="1"/>
    <col min="26" max="26" width="9.1796875" style="43" customWidth="1"/>
    <col min="27" max="36" width="9.1796875" style="43" hidden="1" customWidth="1"/>
    <col min="37" max="16384" width="9.1796875" style="43"/>
  </cols>
  <sheetData>
    <row r="1" spans="1:38" ht="30" customHeight="1" thickBot="1" x14ac:dyDescent="0.35">
      <c r="A1" s="533" t="s">
        <v>583</v>
      </c>
      <c r="B1" s="533"/>
      <c r="C1" s="533"/>
      <c r="D1" s="509"/>
      <c r="E1" s="533"/>
      <c r="F1" s="533"/>
      <c r="G1" s="533"/>
      <c r="H1" s="533"/>
      <c r="I1" s="533"/>
      <c r="J1" s="534"/>
      <c r="K1" s="534"/>
      <c r="L1" s="533"/>
      <c r="M1" s="533"/>
      <c r="N1" s="533"/>
      <c r="O1" s="533"/>
      <c r="P1" s="533"/>
      <c r="Q1" s="533"/>
      <c r="R1" s="533"/>
      <c r="S1" s="533"/>
      <c r="T1" s="533"/>
      <c r="U1" s="533"/>
      <c r="V1" s="533"/>
      <c r="W1" s="533"/>
      <c r="X1" s="148"/>
      <c r="Y1" s="148"/>
    </row>
    <row r="2" spans="1:38" ht="41.25" customHeight="1" x14ac:dyDescent="0.3">
      <c r="A2" s="30" t="s">
        <v>167</v>
      </c>
      <c r="B2" s="241" t="s">
        <v>165</v>
      </c>
      <c r="C2" s="241" t="s">
        <v>166</v>
      </c>
      <c r="D2" s="373" t="s">
        <v>377</v>
      </c>
      <c r="E2" s="147"/>
      <c r="F2" s="510" t="s">
        <v>39</v>
      </c>
      <c r="G2" s="511"/>
      <c r="H2" s="510" t="s">
        <v>55</v>
      </c>
      <c r="I2" s="511"/>
      <c r="J2" s="510" t="s">
        <v>171</v>
      </c>
      <c r="K2" s="511"/>
      <c r="L2" s="510" t="s">
        <v>56</v>
      </c>
      <c r="M2" s="511"/>
      <c r="N2" s="510" t="s">
        <v>57</v>
      </c>
      <c r="O2" s="511"/>
      <c r="P2" s="510" t="s">
        <v>120</v>
      </c>
      <c r="Q2" s="512"/>
      <c r="R2" s="510" t="s">
        <v>58</v>
      </c>
      <c r="S2" s="511"/>
      <c r="T2" s="510" t="s">
        <v>59</v>
      </c>
      <c r="U2" s="511"/>
      <c r="V2" s="510" t="s">
        <v>60</v>
      </c>
      <c r="W2" s="511"/>
      <c r="X2" s="536" t="s">
        <v>317</v>
      </c>
      <c r="Y2" s="537"/>
      <c r="AA2" s="43" t="s">
        <v>209</v>
      </c>
      <c r="AB2" s="43" t="s">
        <v>210</v>
      </c>
      <c r="AC2" s="43" t="s">
        <v>211</v>
      </c>
      <c r="AD2" s="43" t="s">
        <v>212</v>
      </c>
      <c r="AE2" s="43" t="s">
        <v>213</v>
      </c>
      <c r="AF2" s="43" t="s">
        <v>214</v>
      </c>
      <c r="AG2" s="43" t="s">
        <v>215</v>
      </c>
      <c r="AH2" s="43" t="s">
        <v>216</v>
      </c>
      <c r="AI2" s="43" t="s">
        <v>217</v>
      </c>
    </row>
    <row r="3" spans="1:38" ht="20.25" hidden="1" customHeight="1" x14ac:dyDescent="0.3">
      <c r="A3" s="145"/>
      <c r="B3" s="250"/>
      <c r="C3" s="250"/>
      <c r="D3" s="386"/>
      <c r="E3" s="145"/>
      <c r="F3" s="390" t="s">
        <v>78</v>
      </c>
      <c r="G3" s="144"/>
      <c r="H3" s="412" t="s">
        <v>78</v>
      </c>
      <c r="I3" s="234"/>
      <c r="J3" s="375" t="s">
        <v>78</v>
      </c>
      <c r="K3" s="146"/>
      <c r="L3" s="375" t="s">
        <v>78</v>
      </c>
      <c r="M3" s="146"/>
      <c r="N3" s="375" t="s">
        <v>78</v>
      </c>
      <c r="O3" s="146"/>
      <c r="P3" s="375" t="s">
        <v>78</v>
      </c>
      <c r="Q3" s="402"/>
      <c r="R3" s="375" t="s">
        <v>78</v>
      </c>
      <c r="S3" s="146"/>
      <c r="T3" s="375" t="s">
        <v>78</v>
      </c>
      <c r="U3" s="146"/>
      <c r="V3" s="375" t="s">
        <v>78</v>
      </c>
      <c r="W3" s="146"/>
      <c r="X3" s="375" t="s">
        <v>78</v>
      </c>
      <c r="Y3" s="402"/>
    </row>
    <row r="4" spans="1:38" ht="63.75" hidden="1" customHeight="1" x14ac:dyDescent="0.3">
      <c r="A4" s="145" t="s">
        <v>38</v>
      </c>
      <c r="B4" s="251" t="s">
        <v>76</v>
      </c>
      <c r="C4" s="251" t="s">
        <v>77</v>
      </c>
      <c r="D4" s="387"/>
      <c r="E4" s="144"/>
      <c r="F4" s="391" t="s">
        <v>83</v>
      </c>
      <c r="G4" s="143" t="s">
        <v>84</v>
      </c>
      <c r="H4" s="413" t="s">
        <v>85</v>
      </c>
      <c r="I4" s="414"/>
      <c r="J4" s="403" t="s">
        <v>90</v>
      </c>
      <c r="K4" s="142"/>
      <c r="L4" s="403" t="s">
        <v>86</v>
      </c>
      <c r="M4" s="142"/>
      <c r="N4" s="403" t="s">
        <v>87</v>
      </c>
      <c r="O4" s="142"/>
      <c r="P4" s="403" t="s">
        <v>87</v>
      </c>
      <c r="Q4" s="404"/>
      <c r="R4" s="403" t="s">
        <v>88</v>
      </c>
      <c r="S4" s="142"/>
      <c r="T4" s="403" t="s">
        <v>89</v>
      </c>
      <c r="U4" s="142"/>
      <c r="V4" s="403" t="s">
        <v>90</v>
      </c>
      <c r="W4" s="142"/>
      <c r="X4" s="403" t="s">
        <v>90</v>
      </c>
      <c r="Y4" s="404"/>
    </row>
    <row r="5" spans="1:38" ht="12.75" customHeight="1" x14ac:dyDescent="0.3">
      <c r="A5" s="71" t="str">
        <f t="shared" ref="A5:A13" si="0">VLOOKUP(E5,VL_2020,2,FALSE)</f>
        <v>Revere 1839 TC*</v>
      </c>
      <c r="B5" s="238" t="str">
        <f t="shared" ref="B5:B13" si="1">VLOOKUP(E5,VL_2020,3,FALSE)</f>
        <v>RR</v>
      </c>
      <c r="C5" s="238" t="str">
        <f t="shared" ref="C5:C13" si="2">VLOOKUP(E5,VL_2020,4,FALSE)</f>
        <v>TRE</v>
      </c>
      <c r="D5" s="388">
        <v>0.875</v>
      </c>
      <c r="E5" s="408" t="s">
        <v>183</v>
      </c>
      <c r="F5" s="359">
        <v>223.92</v>
      </c>
      <c r="G5" s="290" t="s">
        <v>194</v>
      </c>
      <c r="H5" s="322">
        <v>245.91</v>
      </c>
      <c r="I5" s="291" t="s">
        <v>194</v>
      </c>
      <c r="J5" s="359">
        <v>260.37</v>
      </c>
      <c r="K5" s="290" t="s">
        <v>194</v>
      </c>
      <c r="L5" s="359">
        <v>230.82</v>
      </c>
      <c r="M5" s="290" t="s">
        <v>194</v>
      </c>
      <c r="N5" s="359">
        <v>187.66</v>
      </c>
      <c r="O5" s="290" t="s">
        <v>198</v>
      </c>
      <c r="P5" s="359">
        <v>91.478099999999998</v>
      </c>
      <c r="Q5" s="392" t="s">
        <v>194</v>
      </c>
      <c r="R5" s="359">
        <v>246.68</v>
      </c>
      <c r="S5" s="290" t="s">
        <v>199</v>
      </c>
      <c r="T5" s="359">
        <v>233.47</v>
      </c>
      <c r="U5" s="290" t="s">
        <v>194</v>
      </c>
      <c r="V5" s="359">
        <v>215.05</v>
      </c>
      <c r="W5" s="290" t="s">
        <v>194</v>
      </c>
      <c r="X5" s="359">
        <v>171.43</v>
      </c>
      <c r="Y5" s="392" t="s">
        <v>194</v>
      </c>
      <c r="AA5" s="43">
        <f t="shared" ref="AA5:AA13" si="3">IF(H5&gt;H$14,1,0)</f>
        <v>1</v>
      </c>
      <c r="AB5" s="43">
        <f t="shared" ref="AB5:AB13" si="4">IF(J5&gt;J$14,1,0)</f>
        <v>1</v>
      </c>
      <c r="AC5" s="43">
        <f t="shared" ref="AC5:AC13" si="5">IF(L5&gt;L$14,1,0)</f>
        <v>1</v>
      </c>
      <c r="AD5" s="43">
        <f t="shared" ref="AD5:AD13" si="6">IF(N5&gt;N$14,1,0)</f>
        <v>0</v>
      </c>
      <c r="AF5" s="43">
        <f t="shared" ref="AF5:AF13" si="7">IF(R5&gt;R$14,1,0)</f>
        <v>1</v>
      </c>
      <c r="AG5" s="43">
        <f t="shared" ref="AG5:AG13" si="8">IF(T5&gt;T$14,1,0)</f>
        <v>1</v>
      </c>
      <c r="AH5" s="43">
        <f t="shared" ref="AH5:AH13" si="9">IF(V5&gt;V$14,1,0)</f>
        <v>1</v>
      </c>
      <c r="AI5" s="43">
        <f>IF(X5&gt;X$14,1,0)</f>
        <v>1</v>
      </c>
      <c r="AJ5" s="43">
        <f>SUM(AA5:AI5)/COUNT(AA5:AI5)</f>
        <v>0.875</v>
      </c>
    </row>
    <row r="6" spans="1:38" x14ac:dyDescent="0.3">
      <c r="A6" s="44" t="str">
        <f t="shared" si="0"/>
        <v>Dekalb DKC 68-35 VT2P*</v>
      </c>
      <c r="B6" s="239" t="str">
        <f t="shared" si="1"/>
        <v>RR</v>
      </c>
      <c r="C6" s="239" t="str">
        <f t="shared" si="2"/>
        <v>VT2P</v>
      </c>
      <c r="D6" s="384">
        <v>0.75</v>
      </c>
      <c r="E6" s="292" t="s">
        <v>174</v>
      </c>
      <c r="F6" s="322">
        <v>223.84</v>
      </c>
      <c r="G6" s="291" t="s">
        <v>194</v>
      </c>
      <c r="H6" s="322">
        <v>255.33</v>
      </c>
      <c r="I6" s="291" t="s">
        <v>194</v>
      </c>
      <c r="J6" s="322">
        <v>276.32</v>
      </c>
      <c r="K6" s="291" t="s">
        <v>194</v>
      </c>
      <c r="L6" s="322">
        <v>213.18</v>
      </c>
      <c r="M6" s="291" t="s">
        <v>194</v>
      </c>
      <c r="N6" s="322">
        <v>225.17</v>
      </c>
      <c r="O6" s="291" t="s">
        <v>194</v>
      </c>
      <c r="P6" s="322">
        <v>105.15</v>
      </c>
      <c r="Q6" s="393" t="s">
        <v>194</v>
      </c>
      <c r="R6" s="322">
        <v>253.6</v>
      </c>
      <c r="S6" s="291" t="s">
        <v>194</v>
      </c>
      <c r="T6" s="322">
        <v>230.1</v>
      </c>
      <c r="U6" s="291" t="s">
        <v>194</v>
      </c>
      <c r="V6" s="322">
        <v>186.16</v>
      </c>
      <c r="W6" s="291" t="s">
        <v>194</v>
      </c>
      <c r="X6" s="322">
        <v>150.84</v>
      </c>
      <c r="Y6" s="393" t="s">
        <v>194</v>
      </c>
      <c r="AA6" s="43">
        <f t="shared" si="3"/>
        <v>1</v>
      </c>
      <c r="AB6" s="43">
        <f t="shared" si="4"/>
        <v>1</v>
      </c>
      <c r="AC6" s="43">
        <f t="shared" si="5"/>
        <v>1</v>
      </c>
      <c r="AD6" s="43">
        <f t="shared" si="6"/>
        <v>1</v>
      </c>
      <c r="AF6" s="43">
        <f t="shared" si="7"/>
        <v>1</v>
      </c>
      <c r="AG6" s="43">
        <f t="shared" si="8"/>
        <v>1</v>
      </c>
      <c r="AH6" s="43">
        <f t="shared" si="9"/>
        <v>0</v>
      </c>
      <c r="AI6" s="43">
        <f t="shared" ref="AI6:AI13" si="10">IF(X6&gt;X$14,1,0)</f>
        <v>0</v>
      </c>
      <c r="AJ6" s="43">
        <f t="shared" ref="AJ6:AJ13" si="11">SUM(AA6:AI6)/COUNT(AA6:AI6)</f>
        <v>0.75</v>
      </c>
    </row>
    <row r="7" spans="1:38" x14ac:dyDescent="0.3">
      <c r="A7" s="151" t="str">
        <f t="shared" si="0"/>
        <v>Integra 6915 TRE</v>
      </c>
      <c r="B7" s="240" t="str">
        <f t="shared" si="1"/>
        <v>RR</v>
      </c>
      <c r="C7" s="240" t="str">
        <f t="shared" si="2"/>
        <v>TRE</v>
      </c>
      <c r="D7" s="383">
        <v>1</v>
      </c>
      <c r="E7" s="292" t="s">
        <v>244</v>
      </c>
      <c r="F7" s="322">
        <v>222.13</v>
      </c>
      <c r="G7" s="291" t="s">
        <v>199</v>
      </c>
      <c r="H7" s="322">
        <v>251.83</v>
      </c>
      <c r="I7" s="291" t="s">
        <v>194</v>
      </c>
      <c r="J7" s="322">
        <v>264.24</v>
      </c>
      <c r="K7" s="291" t="s">
        <v>194</v>
      </c>
      <c r="L7" s="322">
        <v>217.23</v>
      </c>
      <c r="M7" s="291" t="s">
        <v>194</v>
      </c>
      <c r="N7" s="322">
        <v>214.5</v>
      </c>
      <c r="O7" s="291" t="s">
        <v>199</v>
      </c>
      <c r="P7" s="322">
        <v>92.207599999999999</v>
      </c>
      <c r="Q7" s="393" t="s">
        <v>194</v>
      </c>
      <c r="R7" s="322">
        <v>239.26</v>
      </c>
      <c r="S7" s="291" t="s">
        <v>203</v>
      </c>
      <c r="T7" s="322">
        <v>228.31</v>
      </c>
      <c r="U7" s="291" t="s">
        <v>194</v>
      </c>
      <c r="V7" s="322">
        <v>196.54</v>
      </c>
      <c r="W7" s="291" t="s">
        <v>194</v>
      </c>
      <c r="X7" s="322">
        <v>165.12</v>
      </c>
      <c r="Y7" s="393" t="s">
        <v>194</v>
      </c>
      <c r="AA7" s="43">
        <f t="shared" si="3"/>
        <v>1</v>
      </c>
      <c r="AB7" s="43">
        <f t="shared" si="4"/>
        <v>1</v>
      </c>
      <c r="AC7" s="43">
        <f t="shared" si="5"/>
        <v>1</v>
      </c>
      <c r="AD7" s="43">
        <f t="shared" si="6"/>
        <v>1</v>
      </c>
      <c r="AF7" s="43">
        <f t="shared" si="7"/>
        <v>1</v>
      </c>
      <c r="AG7" s="43">
        <f t="shared" si="8"/>
        <v>1</v>
      </c>
      <c r="AH7" s="43">
        <f t="shared" si="9"/>
        <v>1</v>
      </c>
      <c r="AI7" s="43">
        <f t="shared" si="10"/>
        <v>1</v>
      </c>
      <c r="AJ7" s="43">
        <f t="shared" si="11"/>
        <v>1</v>
      </c>
    </row>
    <row r="8" spans="1:38" x14ac:dyDescent="0.3">
      <c r="A8" s="151" t="str">
        <f t="shared" si="0"/>
        <v>Innvictis A1993 T</v>
      </c>
      <c r="B8" s="240" t="str">
        <f t="shared" si="1"/>
        <v>RR</v>
      </c>
      <c r="C8" s="240" t="str">
        <f t="shared" si="2"/>
        <v>TRE</v>
      </c>
      <c r="D8" s="383">
        <v>0.875</v>
      </c>
      <c r="E8" s="292" t="s">
        <v>241</v>
      </c>
      <c r="F8" s="322">
        <v>220.97</v>
      </c>
      <c r="G8" s="291" t="s">
        <v>199</v>
      </c>
      <c r="H8" s="322">
        <v>247.68</v>
      </c>
      <c r="I8" s="291" t="s">
        <v>194</v>
      </c>
      <c r="J8" s="322">
        <v>296.41000000000003</v>
      </c>
      <c r="K8" s="291" t="s">
        <v>194</v>
      </c>
      <c r="L8" s="322">
        <v>199.99</v>
      </c>
      <c r="M8" s="291" t="s">
        <v>194</v>
      </c>
      <c r="N8" s="322">
        <v>201.25</v>
      </c>
      <c r="O8" s="291" t="s">
        <v>276</v>
      </c>
      <c r="P8" s="322">
        <v>87.022800000000004</v>
      </c>
      <c r="Q8" s="393" t="s">
        <v>194</v>
      </c>
      <c r="R8" s="322">
        <v>233.33</v>
      </c>
      <c r="S8" s="291" t="s">
        <v>198</v>
      </c>
      <c r="T8" s="322">
        <v>227.36</v>
      </c>
      <c r="U8" s="291" t="s">
        <v>194</v>
      </c>
      <c r="V8" s="322">
        <v>204.4</v>
      </c>
      <c r="W8" s="291" t="s">
        <v>194</v>
      </c>
      <c r="X8" s="322">
        <v>157.31</v>
      </c>
      <c r="Y8" s="393" t="s">
        <v>194</v>
      </c>
      <c r="AA8" s="43">
        <f t="shared" si="3"/>
        <v>1</v>
      </c>
      <c r="AB8" s="43">
        <f t="shared" si="4"/>
        <v>1</v>
      </c>
      <c r="AC8" s="43">
        <f t="shared" si="5"/>
        <v>0</v>
      </c>
      <c r="AD8" s="43">
        <f t="shared" si="6"/>
        <v>1</v>
      </c>
      <c r="AF8" s="43">
        <f t="shared" si="7"/>
        <v>1</v>
      </c>
      <c r="AG8" s="43">
        <f t="shared" si="8"/>
        <v>1</v>
      </c>
      <c r="AH8" s="43">
        <f t="shared" si="9"/>
        <v>1</v>
      </c>
      <c r="AI8" s="43">
        <f t="shared" si="10"/>
        <v>1</v>
      </c>
      <c r="AJ8" s="43">
        <f t="shared" si="11"/>
        <v>0.875</v>
      </c>
    </row>
    <row r="9" spans="1:38" x14ac:dyDescent="0.3">
      <c r="A9" s="44" t="str">
        <f t="shared" si="0"/>
        <v>Dyna-Gro D58VC74 RIB</v>
      </c>
      <c r="B9" s="239" t="str">
        <f t="shared" si="1"/>
        <v>RR</v>
      </c>
      <c r="C9" s="239" t="str">
        <f t="shared" si="2"/>
        <v>VT2P</v>
      </c>
      <c r="D9" s="384">
        <v>0.5</v>
      </c>
      <c r="E9" s="292" t="s">
        <v>236</v>
      </c>
      <c r="F9" s="322">
        <v>211.16</v>
      </c>
      <c r="G9" s="291" t="s">
        <v>193</v>
      </c>
      <c r="H9" s="322">
        <v>226.14</v>
      </c>
      <c r="I9" s="291" t="s">
        <v>194</v>
      </c>
      <c r="J9" s="322">
        <v>240.52</v>
      </c>
      <c r="K9" s="291" t="s">
        <v>194</v>
      </c>
      <c r="L9" s="322">
        <v>208.65</v>
      </c>
      <c r="M9" s="291" t="s">
        <v>194</v>
      </c>
      <c r="N9" s="322">
        <v>204.39</v>
      </c>
      <c r="O9" s="291" t="s">
        <v>203</v>
      </c>
      <c r="P9" s="322">
        <v>70.768600000000006</v>
      </c>
      <c r="Q9" s="393" t="s">
        <v>194</v>
      </c>
      <c r="R9" s="322">
        <v>223.9</v>
      </c>
      <c r="S9" s="291" t="s">
        <v>274</v>
      </c>
      <c r="T9" s="322">
        <v>222.46</v>
      </c>
      <c r="U9" s="291" t="s">
        <v>199</v>
      </c>
      <c r="V9" s="322">
        <v>212.88</v>
      </c>
      <c r="W9" s="291" t="s">
        <v>194</v>
      </c>
      <c r="X9" s="322">
        <v>144.74</v>
      </c>
      <c r="Y9" s="393" t="s">
        <v>194</v>
      </c>
      <c r="AA9" s="43">
        <f t="shared" si="3"/>
        <v>0</v>
      </c>
      <c r="AB9" s="43">
        <f t="shared" si="4"/>
        <v>0</v>
      </c>
      <c r="AC9" s="43">
        <f t="shared" si="5"/>
        <v>1</v>
      </c>
      <c r="AD9" s="43">
        <f t="shared" si="6"/>
        <v>1</v>
      </c>
      <c r="AF9" s="43">
        <f t="shared" si="7"/>
        <v>0</v>
      </c>
      <c r="AG9" s="43">
        <f t="shared" si="8"/>
        <v>1</v>
      </c>
      <c r="AH9" s="43">
        <f t="shared" si="9"/>
        <v>1</v>
      </c>
      <c r="AI9" s="43">
        <f t="shared" si="10"/>
        <v>0</v>
      </c>
      <c r="AJ9" s="43">
        <f t="shared" si="11"/>
        <v>0.5</v>
      </c>
    </row>
    <row r="10" spans="1:38" x14ac:dyDescent="0.3">
      <c r="A10" s="44" t="str">
        <f t="shared" si="0"/>
        <v>Innvictis A1792 T</v>
      </c>
      <c r="B10" s="239" t="str">
        <f t="shared" si="1"/>
        <v>RR</v>
      </c>
      <c r="C10" s="239" t="str">
        <f t="shared" si="2"/>
        <v>TRE</v>
      </c>
      <c r="D10" s="384">
        <v>0.25</v>
      </c>
      <c r="E10" s="292" t="s">
        <v>240</v>
      </c>
      <c r="F10" s="320">
        <v>208.63</v>
      </c>
      <c r="G10" s="291" t="s">
        <v>195</v>
      </c>
      <c r="H10" s="320">
        <v>238.84</v>
      </c>
      <c r="I10" s="291" t="s">
        <v>194</v>
      </c>
      <c r="J10" s="320">
        <v>243.01</v>
      </c>
      <c r="K10" s="291" t="s">
        <v>194</v>
      </c>
      <c r="L10" s="320">
        <v>193.16</v>
      </c>
      <c r="M10" s="291" t="s">
        <v>194</v>
      </c>
      <c r="N10" s="320">
        <v>202.77</v>
      </c>
      <c r="O10" s="291" t="s">
        <v>203</v>
      </c>
      <c r="P10" s="320">
        <v>77.1447</v>
      </c>
      <c r="Q10" s="393" t="s">
        <v>194</v>
      </c>
      <c r="R10" s="320">
        <v>230.19</v>
      </c>
      <c r="S10" s="291" t="s">
        <v>198</v>
      </c>
      <c r="T10" s="320">
        <v>223.97</v>
      </c>
      <c r="U10" s="291" t="s">
        <v>199</v>
      </c>
      <c r="V10" s="320">
        <v>182.08</v>
      </c>
      <c r="W10" s="291" t="s">
        <v>194</v>
      </c>
      <c r="X10" s="320">
        <v>155.04</v>
      </c>
      <c r="Y10" s="393" t="s">
        <v>194</v>
      </c>
      <c r="AA10" s="43">
        <f t="shared" si="3"/>
        <v>0</v>
      </c>
      <c r="AB10" s="43">
        <f t="shared" si="4"/>
        <v>0</v>
      </c>
      <c r="AC10" s="43">
        <f t="shared" si="5"/>
        <v>0</v>
      </c>
      <c r="AD10" s="43">
        <f t="shared" si="6"/>
        <v>1</v>
      </c>
      <c r="AF10" s="43">
        <f t="shared" si="7"/>
        <v>0</v>
      </c>
      <c r="AG10" s="43">
        <f t="shared" si="8"/>
        <v>1</v>
      </c>
      <c r="AH10" s="43">
        <f t="shared" si="9"/>
        <v>0</v>
      </c>
      <c r="AI10" s="43">
        <f t="shared" si="10"/>
        <v>0</v>
      </c>
      <c r="AJ10" s="43">
        <f t="shared" si="11"/>
        <v>0.25</v>
      </c>
    </row>
    <row r="11" spans="1:38" x14ac:dyDescent="0.3">
      <c r="A11" s="44" t="str">
        <f t="shared" si="0"/>
        <v>Progeny PGY 9117 VT2P</v>
      </c>
      <c r="B11" s="239" t="str">
        <f t="shared" si="1"/>
        <v>RR</v>
      </c>
      <c r="C11" s="239" t="str">
        <f t="shared" si="2"/>
        <v>VT2P</v>
      </c>
      <c r="D11" s="384">
        <v>0.25</v>
      </c>
      <c r="E11" s="292" t="s">
        <v>100</v>
      </c>
      <c r="F11" s="320">
        <v>206.01</v>
      </c>
      <c r="G11" s="291" t="s">
        <v>195</v>
      </c>
      <c r="H11" s="320">
        <v>227.22</v>
      </c>
      <c r="I11" s="291" t="s">
        <v>194</v>
      </c>
      <c r="J11" s="320">
        <v>229.8</v>
      </c>
      <c r="K11" s="291" t="s">
        <v>194</v>
      </c>
      <c r="L11" s="320">
        <v>197.5</v>
      </c>
      <c r="M11" s="291" t="s">
        <v>194</v>
      </c>
      <c r="N11" s="320">
        <v>183.07</v>
      </c>
      <c r="O11" s="291" t="s">
        <v>195</v>
      </c>
      <c r="P11" s="320">
        <v>102.27</v>
      </c>
      <c r="Q11" s="393" t="s">
        <v>194</v>
      </c>
      <c r="R11" s="320">
        <v>218.51</v>
      </c>
      <c r="S11" s="291" t="s">
        <v>202</v>
      </c>
      <c r="T11" s="320">
        <v>220.35</v>
      </c>
      <c r="U11" s="291" t="s">
        <v>203</v>
      </c>
      <c r="V11" s="320">
        <v>191.89</v>
      </c>
      <c r="W11" s="291" t="s">
        <v>194</v>
      </c>
      <c r="X11" s="320">
        <v>178.85</v>
      </c>
      <c r="Y11" s="393" t="s">
        <v>194</v>
      </c>
      <c r="AA11" s="43">
        <f t="shared" si="3"/>
        <v>0</v>
      </c>
      <c r="AB11" s="43">
        <f t="shared" si="4"/>
        <v>0</v>
      </c>
      <c r="AC11" s="43">
        <f t="shared" si="5"/>
        <v>0</v>
      </c>
      <c r="AD11" s="43">
        <f t="shared" si="6"/>
        <v>0</v>
      </c>
      <c r="AF11" s="43">
        <f t="shared" si="7"/>
        <v>0</v>
      </c>
      <c r="AG11" s="43">
        <f t="shared" si="8"/>
        <v>0</v>
      </c>
      <c r="AH11" s="43">
        <f t="shared" si="9"/>
        <v>1</v>
      </c>
      <c r="AI11" s="43">
        <f t="shared" si="10"/>
        <v>1</v>
      </c>
      <c r="AJ11" s="43">
        <f t="shared" si="11"/>
        <v>0.25</v>
      </c>
    </row>
    <row r="12" spans="1:38" x14ac:dyDescent="0.3">
      <c r="A12" s="44" t="str">
        <f t="shared" si="0"/>
        <v>Progeny PGY 2118 VT2P</v>
      </c>
      <c r="B12" s="239" t="str">
        <f t="shared" si="1"/>
        <v>RR</v>
      </c>
      <c r="C12" s="239" t="str">
        <f t="shared" si="2"/>
        <v>VT2P</v>
      </c>
      <c r="D12" s="384">
        <v>0.125</v>
      </c>
      <c r="E12" s="292" t="s">
        <v>132</v>
      </c>
      <c r="F12" s="320">
        <v>198.66</v>
      </c>
      <c r="G12" s="291" t="s">
        <v>201</v>
      </c>
      <c r="H12" s="320">
        <v>255.41</v>
      </c>
      <c r="I12" s="291" t="s">
        <v>194</v>
      </c>
      <c r="J12" s="320">
        <v>220.37</v>
      </c>
      <c r="K12" s="291" t="s">
        <v>194</v>
      </c>
      <c r="L12" s="320">
        <v>198.07</v>
      </c>
      <c r="M12" s="291" t="s">
        <v>194</v>
      </c>
      <c r="N12" s="320">
        <v>173.27</v>
      </c>
      <c r="O12" s="291" t="s">
        <v>201</v>
      </c>
      <c r="P12" s="320">
        <v>92.197999999999993</v>
      </c>
      <c r="Q12" s="393" t="s">
        <v>194</v>
      </c>
      <c r="R12" s="320">
        <v>220.28</v>
      </c>
      <c r="S12" s="291" t="s">
        <v>202</v>
      </c>
      <c r="T12" s="320">
        <v>208.65</v>
      </c>
      <c r="U12" s="291" t="s">
        <v>193</v>
      </c>
      <c r="V12" s="320">
        <v>173.54</v>
      </c>
      <c r="W12" s="291" t="s">
        <v>194</v>
      </c>
      <c r="X12" s="320">
        <v>139.71</v>
      </c>
      <c r="Y12" s="393" t="s">
        <v>194</v>
      </c>
      <c r="AA12" s="43">
        <f t="shared" si="3"/>
        <v>1</v>
      </c>
      <c r="AB12" s="43">
        <f t="shared" si="4"/>
        <v>0</v>
      </c>
      <c r="AC12" s="43">
        <f t="shared" si="5"/>
        <v>0</v>
      </c>
      <c r="AD12" s="43">
        <f t="shared" si="6"/>
        <v>0</v>
      </c>
      <c r="AF12" s="43">
        <f t="shared" si="7"/>
        <v>0</v>
      </c>
      <c r="AG12" s="43">
        <f t="shared" si="8"/>
        <v>0</v>
      </c>
      <c r="AH12" s="43">
        <f t="shared" si="9"/>
        <v>0</v>
      </c>
      <c r="AI12" s="43">
        <f t="shared" si="10"/>
        <v>0</v>
      </c>
      <c r="AJ12" s="43">
        <f t="shared" si="11"/>
        <v>0.125</v>
      </c>
    </row>
    <row r="13" spans="1:38" x14ac:dyDescent="0.3">
      <c r="A13" s="44" t="str">
        <f t="shared" si="0"/>
        <v xml:space="preserve">Pioneer P17677YHR </v>
      </c>
      <c r="B13" s="239" t="str">
        <f t="shared" si="1"/>
        <v>RR, LL</v>
      </c>
      <c r="C13" s="239" t="str">
        <f t="shared" si="2"/>
        <v>YGCB, HX1</v>
      </c>
      <c r="D13" s="384">
        <v>0.125</v>
      </c>
      <c r="E13" s="292" t="s">
        <v>246</v>
      </c>
      <c r="F13" s="320">
        <v>197.99</v>
      </c>
      <c r="G13" s="291" t="s">
        <v>201</v>
      </c>
      <c r="H13" s="320">
        <v>239.46</v>
      </c>
      <c r="I13" s="291" t="s">
        <v>194</v>
      </c>
      <c r="J13" s="320">
        <v>239</v>
      </c>
      <c r="K13" s="291" t="s">
        <v>194</v>
      </c>
      <c r="L13" s="320">
        <v>194.27</v>
      </c>
      <c r="M13" s="291" t="s">
        <v>194</v>
      </c>
      <c r="N13" s="320">
        <v>207.97</v>
      </c>
      <c r="O13" s="291" t="s">
        <v>203</v>
      </c>
      <c r="P13" s="320">
        <v>88.925700000000006</v>
      </c>
      <c r="Q13" s="393" t="s">
        <v>194</v>
      </c>
      <c r="R13" s="320">
        <v>209.21</v>
      </c>
      <c r="S13" s="291" t="s">
        <v>197</v>
      </c>
      <c r="T13" s="320">
        <v>202.82</v>
      </c>
      <c r="U13" s="291" t="s">
        <v>200</v>
      </c>
      <c r="V13" s="320">
        <v>155.27000000000001</v>
      </c>
      <c r="W13" s="291" t="s">
        <v>194</v>
      </c>
      <c r="X13" s="320">
        <v>135.91</v>
      </c>
      <c r="Y13" s="393" t="s">
        <v>194</v>
      </c>
      <c r="AA13" s="43">
        <f t="shared" si="3"/>
        <v>0</v>
      </c>
      <c r="AB13" s="43">
        <f t="shared" si="4"/>
        <v>0</v>
      </c>
      <c r="AC13" s="43">
        <f t="shared" si="5"/>
        <v>0</v>
      </c>
      <c r="AD13" s="43">
        <f t="shared" si="6"/>
        <v>1</v>
      </c>
      <c r="AF13" s="43">
        <f t="shared" si="7"/>
        <v>0</v>
      </c>
      <c r="AG13" s="43">
        <f t="shared" si="8"/>
        <v>0</v>
      </c>
      <c r="AH13" s="43">
        <f t="shared" si="9"/>
        <v>0</v>
      </c>
      <c r="AI13" s="43">
        <f t="shared" si="10"/>
        <v>0</v>
      </c>
      <c r="AJ13" s="43">
        <f t="shared" si="11"/>
        <v>0.125</v>
      </c>
    </row>
    <row r="14" spans="1:38" x14ac:dyDescent="0.3">
      <c r="A14" s="138" t="s">
        <v>13</v>
      </c>
      <c r="B14" s="253"/>
      <c r="C14" s="253"/>
      <c r="D14" s="379"/>
      <c r="E14" s="138"/>
      <c r="F14" s="394">
        <v>212.59</v>
      </c>
      <c r="G14" s="157"/>
      <c r="H14" s="396">
        <v>243.09</v>
      </c>
      <c r="I14" s="158"/>
      <c r="J14" s="394">
        <v>252.23</v>
      </c>
      <c r="K14" s="157"/>
      <c r="L14" s="394">
        <v>205.87</v>
      </c>
      <c r="M14" s="157"/>
      <c r="N14" s="394">
        <v>200</v>
      </c>
      <c r="O14" s="157"/>
      <c r="P14" s="394">
        <v>89.684700000000007</v>
      </c>
      <c r="Q14" s="395"/>
      <c r="R14" s="394">
        <v>230.55</v>
      </c>
      <c r="S14" s="157"/>
      <c r="T14" s="394">
        <v>221.94</v>
      </c>
      <c r="U14" s="157"/>
      <c r="V14" s="394">
        <v>190.87</v>
      </c>
      <c r="W14" s="157"/>
      <c r="X14" s="394">
        <v>155.44</v>
      </c>
      <c r="Y14" s="395"/>
      <c r="AL14" s="43" t="s">
        <v>23</v>
      </c>
    </row>
    <row r="15" spans="1:38" x14ac:dyDescent="0.3">
      <c r="A15" s="138" t="s">
        <v>74</v>
      </c>
      <c r="B15" s="253"/>
      <c r="C15" s="253"/>
      <c r="D15" s="379"/>
      <c r="E15" s="138"/>
      <c r="F15" s="396">
        <v>11.757099999999999</v>
      </c>
      <c r="G15" s="158"/>
      <c r="H15" s="396">
        <v>9.7934999999999999</v>
      </c>
      <c r="I15" s="158"/>
      <c r="J15" s="396">
        <v>23.4177</v>
      </c>
      <c r="K15" s="158"/>
      <c r="L15" s="396">
        <v>16.598700000000001</v>
      </c>
      <c r="M15" s="158"/>
      <c r="N15" s="396">
        <v>15.302300000000001</v>
      </c>
      <c r="O15" s="158"/>
      <c r="P15" s="396">
        <v>13.722099999999999</v>
      </c>
      <c r="Q15" s="397"/>
      <c r="R15" s="396">
        <v>6.3446999999999996</v>
      </c>
      <c r="S15" s="158"/>
      <c r="T15" s="396">
        <v>6.6658999999999997</v>
      </c>
      <c r="U15" s="158"/>
      <c r="V15" s="396">
        <v>26.954899999999999</v>
      </c>
      <c r="W15" s="158"/>
      <c r="X15" s="396">
        <v>15.2273</v>
      </c>
      <c r="Y15" s="397"/>
    </row>
    <row r="16" spans="1:38" ht="15" x14ac:dyDescent="0.4">
      <c r="A16" s="136" t="s">
        <v>54</v>
      </c>
      <c r="B16" s="254"/>
      <c r="C16" s="254"/>
      <c r="D16" s="380"/>
      <c r="E16" s="136"/>
      <c r="F16" s="398">
        <v>11.2</v>
      </c>
      <c r="G16" s="159"/>
      <c r="H16" s="398" t="s">
        <v>164</v>
      </c>
      <c r="I16" s="159"/>
      <c r="J16" s="398" t="s">
        <v>164</v>
      </c>
      <c r="K16" s="159"/>
      <c r="L16" s="398" t="s">
        <v>164</v>
      </c>
      <c r="M16" s="159"/>
      <c r="N16" s="398">
        <v>28.2</v>
      </c>
      <c r="O16" s="159"/>
      <c r="P16" s="398" t="s">
        <v>164</v>
      </c>
      <c r="Q16" s="399"/>
      <c r="R16" s="398">
        <v>18</v>
      </c>
      <c r="S16" s="159"/>
      <c r="T16" s="398">
        <v>18.3</v>
      </c>
      <c r="U16" s="159"/>
      <c r="V16" s="398" t="s">
        <v>164</v>
      </c>
      <c r="W16" s="159"/>
      <c r="X16" s="398" t="s">
        <v>164</v>
      </c>
      <c r="Y16" s="399"/>
    </row>
    <row r="17" spans="1:25" ht="13.5" thickBot="1" x14ac:dyDescent="0.35">
      <c r="A17" s="259" t="s">
        <v>75</v>
      </c>
      <c r="B17" s="260"/>
      <c r="C17" s="260"/>
      <c r="D17" s="385"/>
      <c r="E17" s="409"/>
      <c r="F17" s="400">
        <v>9.2693837370000001</v>
      </c>
      <c r="G17" s="389"/>
      <c r="H17" s="400">
        <v>6.6460403117000002</v>
      </c>
      <c r="I17" s="389"/>
      <c r="J17" s="400">
        <v>11.620710026999999</v>
      </c>
      <c r="K17" s="389"/>
      <c r="L17" s="400">
        <v>9.0265996406000006</v>
      </c>
      <c r="M17" s="389"/>
      <c r="N17" s="400">
        <v>8.1592266370999997</v>
      </c>
      <c r="O17" s="389"/>
      <c r="P17" s="400">
        <v>18.618992834</v>
      </c>
      <c r="Q17" s="401"/>
      <c r="R17" s="400">
        <v>4.5053305586999999</v>
      </c>
      <c r="S17" s="389"/>
      <c r="T17" s="400">
        <v>4.7518575328999999</v>
      </c>
      <c r="U17" s="389"/>
      <c r="V17" s="400">
        <v>11.788562886999999</v>
      </c>
      <c r="W17" s="389"/>
      <c r="X17" s="400">
        <v>11.453726204000001</v>
      </c>
      <c r="Y17" s="401"/>
    </row>
    <row r="18" spans="1:25" x14ac:dyDescent="0.3">
      <c r="A18" s="130"/>
      <c r="B18" s="131"/>
      <c r="C18" s="131"/>
      <c r="D18" s="131"/>
      <c r="E18" s="130"/>
      <c r="F18" s="134"/>
      <c r="G18" s="133"/>
      <c r="H18" s="132"/>
      <c r="I18" s="132"/>
      <c r="J18" s="132"/>
      <c r="K18" s="132"/>
      <c r="L18" s="132"/>
      <c r="M18" s="132"/>
      <c r="N18" s="132"/>
      <c r="O18" s="132"/>
      <c r="P18" s="132"/>
      <c r="Q18" s="132"/>
      <c r="R18" s="132"/>
      <c r="S18" s="132"/>
      <c r="T18" s="132"/>
      <c r="U18" s="132"/>
      <c r="V18" s="132"/>
      <c r="W18" s="132"/>
      <c r="X18" s="132"/>
      <c r="Y18" s="132"/>
    </row>
    <row r="19" spans="1:25" x14ac:dyDescent="0.3">
      <c r="A19" s="130"/>
      <c r="B19" s="131"/>
      <c r="C19" s="131"/>
      <c r="D19" s="131"/>
      <c r="E19" s="130"/>
      <c r="F19" s="134"/>
      <c r="G19" s="133"/>
      <c r="H19" s="132"/>
      <c r="I19" s="132"/>
      <c r="J19" s="132"/>
      <c r="K19" s="132"/>
      <c r="L19" s="132"/>
      <c r="M19" s="132"/>
      <c r="N19" s="132"/>
      <c r="O19" s="132"/>
      <c r="P19" s="132"/>
      <c r="Q19" s="132"/>
      <c r="R19" s="132"/>
      <c r="S19" s="132"/>
      <c r="T19" s="132"/>
      <c r="U19" s="132"/>
      <c r="V19" s="132"/>
      <c r="W19" s="132"/>
      <c r="X19" s="132"/>
      <c r="Y19" s="132"/>
    </row>
    <row r="20" spans="1:25" x14ac:dyDescent="0.3">
      <c r="A20" s="130"/>
      <c r="B20" s="131"/>
      <c r="C20" s="131"/>
      <c r="D20" s="131"/>
      <c r="E20" s="130"/>
    </row>
    <row r="21" spans="1:25" x14ac:dyDescent="0.3">
      <c r="A21" s="130"/>
      <c r="B21" s="131"/>
      <c r="C21" s="131"/>
      <c r="D21" s="131"/>
      <c r="E21" s="130"/>
      <c r="H21" s="131"/>
      <c r="I21" s="131"/>
      <c r="J21" s="43"/>
      <c r="K21" s="43"/>
      <c r="R21" s="43"/>
      <c r="S21" s="43"/>
      <c r="T21" s="43"/>
      <c r="U21" s="43"/>
      <c r="V21" s="43"/>
      <c r="W21" s="43"/>
      <c r="X21" s="43"/>
      <c r="Y21" s="43"/>
    </row>
    <row r="22" spans="1:25" x14ac:dyDescent="0.3">
      <c r="A22" s="130"/>
      <c r="B22" s="131"/>
      <c r="C22" s="131"/>
      <c r="D22" s="131"/>
      <c r="E22" s="130"/>
      <c r="H22" s="131"/>
      <c r="I22" s="131"/>
      <c r="J22" s="43"/>
      <c r="K22" s="43"/>
      <c r="R22" s="43"/>
      <c r="S22" s="43"/>
      <c r="T22" s="43"/>
      <c r="U22" s="43"/>
      <c r="V22" s="43"/>
      <c r="W22" s="43"/>
      <c r="X22" s="43"/>
      <c r="Y22" s="43"/>
    </row>
    <row r="23" spans="1:25" x14ac:dyDescent="0.3">
      <c r="A23" s="130"/>
      <c r="B23" s="131"/>
      <c r="C23" s="131"/>
      <c r="D23" s="131"/>
      <c r="E23" s="130"/>
      <c r="N23" s="43"/>
      <c r="O23" s="43"/>
      <c r="P23" s="43"/>
      <c r="Q23" s="43"/>
    </row>
    <row r="24" spans="1:25" x14ac:dyDescent="0.3">
      <c r="A24" s="130"/>
      <c r="B24" s="131"/>
      <c r="C24" s="131"/>
      <c r="D24" s="131"/>
      <c r="E24" s="130"/>
      <c r="N24" s="130"/>
      <c r="O24" s="130"/>
      <c r="P24" s="130"/>
      <c r="Q24" s="130"/>
    </row>
    <row r="25" spans="1:25" x14ac:dyDescent="0.3">
      <c r="A25" s="130"/>
      <c r="B25" s="131"/>
      <c r="C25" s="131"/>
      <c r="D25" s="131"/>
      <c r="E25" s="130"/>
      <c r="N25" s="43"/>
      <c r="O25" s="43"/>
      <c r="P25" s="43"/>
      <c r="Q25" s="43"/>
    </row>
    <row r="26" spans="1:25" x14ac:dyDescent="0.3">
      <c r="A26" s="130"/>
      <c r="B26" s="131"/>
      <c r="C26" s="131"/>
      <c r="D26" s="131"/>
      <c r="E26" s="130"/>
      <c r="N26" s="130"/>
      <c r="O26" s="130"/>
      <c r="P26" s="130"/>
      <c r="Q26" s="130"/>
    </row>
    <row r="27" spans="1:25" x14ac:dyDescent="0.3">
      <c r="A27" s="130"/>
      <c r="B27" s="131"/>
      <c r="C27" s="131"/>
      <c r="D27" s="131"/>
      <c r="E27" s="130"/>
    </row>
    <row r="28" spans="1:25" x14ac:dyDescent="0.3">
      <c r="A28" s="41"/>
      <c r="B28" s="255"/>
      <c r="C28" s="255"/>
      <c r="D28" s="255"/>
      <c r="E28" s="41"/>
    </row>
    <row r="30" spans="1:25" hidden="1" x14ac:dyDescent="0.3">
      <c r="F30" s="289">
        <f>'Full Corn Avg'!E17</f>
        <v>0</v>
      </c>
      <c r="G30" s="290">
        <f>'Full Corn Avg'!F17</f>
        <v>0</v>
      </c>
      <c r="H30" s="289" t="e">
        <f>#REF!</f>
        <v>#REF!</v>
      </c>
      <c r="I30" s="290" t="e">
        <f>#REF!</f>
        <v>#REF!</v>
      </c>
      <c r="J30" s="289" t="e">
        <f>#REF!</f>
        <v>#REF!</v>
      </c>
      <c r="K30" s="290" t="e">
        <f>#REF!</f>
        <v>#REF!</v>
      </c>
      <c r="L30" s="289" t="e">
        <f>#REF!</f>
        <v>#REF!</v>
      </c>
      <c r="M30" s="290" t="e">
        <f>#REF!</f>
        <v>#REF!</v>
      </c>
      <c r="N30" s="289" t="e">
        <f>#REF!</f>
        <v>#REF!</v>
      </c>
      <c r="O30" s="290" t="e">
        <f>#REF!</f>
        <v>#REF!</v>
      </c>
      <c r="P30" s="289" t="e">
        <f>#REF!</f>
        <v>#REF!</v>
      </c>
      <c r="Q30" s="290" t="e">
        <f>#REF!</f>
        <v>#REF!</v>
      </c>
      <c r="R30" s="289" t="e">
        <f>#REF!</f>
        <v>#REF!</v>
      </c>
      <c r="S30" s="290" t="e">
        <f>#REF!</f>
        <v>#REF!</v>
      </c>
      <c r="T30" s="289" t="e">
        <f>#REF!</f>
        <v>#REF!</v>
      </c>
      <c r="U30" s="290" t="e">
        <f>#REF!</f>
        <v>#REF!</v>
      </c>
      <c r="V30" s="289" t="e">
        <f>#REF!</f>
        <v>#REF!</v>
      </c>
      <c r="W30" s="290" t="e">
        <f>#REF!</f>
        <v>#REF!</v>
      </c>
      <c r="X30" s="289" t="e">
        <f>#REF!</f>
        <v>#REF!</v>
      </c>
      <c r="Y30" s="290" t="e">
        <f>#REF!</f>
        <v>#REF!</v>
      </c>
    </row>
  </sheetData>
  <sortState xmlns:xlrd2="http://schemas.microsoft.com/office/spreadsheetml/2017/richdata2" ref="A5:AL13">
    <sortCondition descending="1" ref="F5:F13"/>
  </sortState>
  <mergeCells count="11">
    <mergeCell ref="X2:Y2"/>
    <mergeCell ref="T2:U2"/>
    <mergeCell ref="V2:W2"/>
    <mergeCell ref="A1:W1"/>
    <mergeCell ref="F2:G2"/>
    <mergeCell ref="H2:I2"/>
    <mergeCell ref="L2:M2"/>
    <mergeCell ref="N2:O2"/>
    <mergeCell ref="P2:Q2"/>
    <mergeCell ref="R2:S2"/>
    <mergeCell ref="J2:K2"/>
  </mergeCells>
  <conditionalFormatting sqref="A5:F13 F30:W30">
    <cfRule type="expression" dxfId="716" priority="41">
      <formula>MOD(ROW(),2)=0</formula>
    </cfRule>
  </conditionalFormatting>
  <conditionalFormatting sqref="F5:F13">
    <cfRule type="aboveAverage" dxfId="715" priority="40" stopIfTrue="1"/>
    <cfRule type="top10" dxfId="714" priority="39" percent="1" rank="25"/>
  </conditionalFormatting>
  <conditionalFormatting sqref="F30">
    <cfRule type="aboveAverage" dxfId="713" priority="108" stopIfTrue="1"/>
  </conditionalFormatting>
  <conditionalFormatting sqref="G5:G13 I5:I13 M5:M13 O5:O13 Q5:Q13 S5:S13 U5:U13 W5:W13 K5:K13">
    <cfRule type="expression" dxfId="712" priority="1618">
      <formula>MOD(ROW(),2)=0</formula>
    </cfRule>
  </conditionalFormatting>
  <conditionalFormatting sqref="G5:G13">
    <cfRule type="containsText" priority="206" stopIfTrue="1" operator="containsText" text="AA">
      <formula>NOT(ISERROR(SEARCH("AA",G5)))</formula>
    </cfRule>
    <cfRule type="containsText" dxfId="711" priority="207" stopIfTrue="1" operator="containsText" text="A">
      <formula>NOT(ISERROR(SEARCH("A",G5)))</formula>
    </cfRule>
  </conditionalFormatting>
  <conditionalFormatting sqref="G30">
    <cfRule type="containsText" dxfId="710" priority="106" stopIfTrue="1" operator="containsText" text="A">
      <formula>NOT(ISERROR(SEARCH("A",G30)))</formula>
    </cfRule>
    <cfRule type="containsText" priority="105" stopIfTrue="1" operator="containsText" text="AA">
      <formula>NOT(ISERROR(SEARCH("AA",G30)))</formula>
    </cfRule>
  </conditionalFormatting>
  <conditionalFormatting sqref="H5:H13">
    <cfRule type="top10" dxfId="709" priority="36" percent="1" rank="25"/>
    <cfRule type="expression" dxfId="708" priority="38">
      <formula>MOD(ROW(),2)=0</formula>
    </cfRule>
    <cfRule type="aboveAverage" dxfId="707" priority="37" stopIfTrue="1"/>
  </conditionalFormatting>
  <conditionalFormatting sqref="H30">
    <cfRule type="aboveAverage" dxfId="706" priority="111" stopIfTrue="1"/>
  </conditionalFormatting>
  <conditionalFormatting sqref="I5:I13">
    <cfRule type="containsText" dxfId="705" priority="189" stopIfTrue="1" operator="containsText" text="A">
      <formula>NOT(ISERROR(SEARCH("A",I5)))</formula>
    </cfRule>
    <cfRule type="containsText" priority="188" stopIfTrue="1" operator="containsText" text="AA">
      <formula>NOT(ISERROR(SEARCH("AA",I5)))</formula>
    </cfRule>
  </conditionalFormatting>
  <conditionalFormatting sqref="I30">
    <cfRule type="containsText" dxfId="704" priority="90" stopIfTrue="1" operator="containsText" text="A">
      <formula>NOT(ISERROR(SEARCH("A",I30)))</formula>
    </cfRule>
    <cfRule type="containsText" priority="89" stopIfTrue="1" operator="containsText" text="AA">
      <formula>NOT(ISERROR(SEARCH("AA",I30)))</formula>
    </cfRule>
  </conditionalFormatting>
  <conditionalFormatting sqref="J5:J13">
    <cfRule type="aboveAverage" dxfId="703" priority="34" stopIfTrue="1"/>
    <cfRule type="top10" dxfId="702" priority="33" percent="1" rank="25"/>
    <cfRule type="expression" dxfId="701" priority="35">
      <formula>MOD(ROW(),2)=0</formula>
    </cfRule>
  </conditionalFormatting>
  <conditionalFormatting sqref="J30">
    <cfRule type="aboveAverage" dxfId="700" priority="114" stopIfTrue="1"/>
  </conditionalFormatting>
  <conditionalFormatting sqref="K5:K13">
    <cfRule type="containsText" dxfId="699" priority="135" operator="containsText" text="A">
      <formula>NOT(ISERROR(SEARCH("A",K5)))</formula>
    </cfRule>
    <cfRule type="containsText" priority="10" stopIfTrue="1" operator="containsText" text="AA">
      <formula>NOT(ISERROR(SEARCH("AA",K5)))</formula>
    </cfRule>
    <cfRule type="containsText" dxfId="698" priority="11" stopIfTrue="1" operator="containsText" text="A">
      <formula>NOT(ISERROR(SEARCH("A",K5)))</formula>
    </cfRule>
    <cfRule type="containsText" priority="134" stopIfTrue="1" operator="containsText" text="AA">
      <formula>NOT(ISERROR(SEARCH("AA",K5)))</formula>
    </cfRule>
  </conditionalFormatting>
  <conditionalFormatting sqref="K30">
    <cfRule type="containsText" priority="59" stopIfTrue="1" operator="containsText" text="AA">
      <formula>NOT(ISERROR(SEARCH("AA",K30)))</formula>
    </cfRule>
    <cfRule type="containsText" dxfId="697" priority="60" operator="containsText" text="A">
      <formula>NOT(ISERROR(SEARCH("A",K30)))</formula>
    </cfRule>
  </conditionalFormatting>
  <conditionalFormatting sqref="L5:L13">
    <cfRule type="expression" dxfId="696" priority="32">
      <formula>MOD(ROW(),2)=0</formula>
    </cfRule>
    <cfRule type="top10" dxfId="695" priority="30" percent="1" rank="25"/>
    <cfRule type="aboveAverage" dxfId="694" priority="31" stopIfTrue="1"/>
  </conditionalFormatting>
  <conditionalFormatting sqref="L30">
    <cfRule type="aboveAverage" dxfId="693" priority="117" stopIfTrue="1"/>
  </conditionalFormatting>
  <conditionalFormatting sqref="M5:M13">
    <cfRule type="containsText" dxfId="692" priority="161" stopIfTrue="1" operator="containsText" text="A">
      <formula>NOT(ISERROR(SEARCH("A",M5)))</formula>
    </cfRule>
    <cfRule type="containsText" priority="160" stopIfTrue="1" operator="containsText" text="AA">
      <formula>NOT(ISERROR(SEARCH("AA",M5)))</formula>
    </cfRule>
    <cfRule type="containsText" priority="8" stopIfTrue="1" operator="containsText" text="AA">
      <formula>NOT(ISERROR(SEARCH("AA",M5)))</formula>
    </cfRule>
    <cfRule type="containsText" dxfId="691" priority="9" stopIfTrue="1" operator="containsText" text="A">
      <formula>NOT(ISERROR(SEARCH("A",M5)))</formula>
    </cfRule>
  </conditionalFormatting>
  <conditionalFormatting sqref="M30">
    <cfRule type="containsText" dxfId="690" priority="76" stopIfTrue="1" operator="containsText" text="A">
      <formula>NOT(ISERROR(SEARCH("A",M30)))</formula>
    </cfRule>
    <cfRule type="containsText" priority="75" stopIfTrue="1" operator="containsText" text="AA">
      <formula>NOT(ISERROR(SEARCH("AA",M30)))</formula>
    </cfRule>
  </conditionalFormatting>
  <conditionalFormatting sqref="N5:N13">
    <cfRule type="top10" dxfId="689" priority="27" percent="1" rank="25"/>
    <cfRule type="expression" dxfId="688" priority="29">
      <formula>MOD(ROW(),2)=0</formula>
    </cfRule>
    <cfRule type="aboveAverage" dxfId="687" priority="28" stopIfTrue="1"/>
  </conditionalFormatting>
  <conditionalFormatting sqref="N30">
    <cfRule type="aboveAverage" dxfId="686" priority="120" stopIfTrue="1"/>
  </conditionalFormatting>
  <conditionalFormatting sqref="O5:O13">
    <cfRule type="containsText" priority="158" stopIfTrue="1" operator="containsText" text="AA">
      <formula>NOT(ISERROR(SEARCH("AA",O5)))</formula>
    </cfRule>
    <cfRule type="containsText" dxfId="685" priority="159" stopIfTrue="1" operator="containsText" text="A">
      <formula>NOT(ISERROR(SEARCH("A",O5)))</formula>
    </cfRule>
  </conditionalFormatting>
  <conditionalFormatting sqref="O30">
    <cfRule type="containsText" dxfId="684" priority="74" stopIfTrue="1" operator="containsText" text="A">
      <formula>NOT(ISERROR(SEARCH("A",O30)))</formula>
    </cfRule>
    <cfRule type="containsText" priority="73" stopIfTrue="1" operator="containsText" text="AA">
      <formula>NOT(ISERROR(SEARCH("AA",O30)))</formula>
    </cfRule>
  </conditionalFormatting>
  <conditionalFormatting sqref="P5:P13">
    <cfRule type="top10" dxfId="683" priority="24" percent="1" rank="25"/>
    <cfRule type="aboveAverage" dxfId="682" priority="25" stopIfTrue="1"/>
    <cfRule type="expression" dxfId="681" priority="26">
      <formula>MOD(ROW(),2)=0</formula>
    </cfRule>
  </conditionalFormatting>
  <conditionalFormatting sqref="P30">
    <cfRule type="aboveAverage" dxfId="680" priority="123" stopIfTrue="1"/>
  </conditionalFormatting>
  <conditionalFormatting sqref="Q5:Q13">
    <cfRule type="containsText" priority="156" stopIfTrue="1" operator="containsText" text="AA">
      <formula>NOT(ISERROR(SEARCH("AA",Q5)))</formula>
    </cfRule>
    <cfRule type="containsText" priority="6" stopIfTrue="1" operator="containsText" text="AA">
      <formula>NOT(ISERROR(SEARCH("AA",Q5)))</formula>
    </cfRule>
    <cfRule type="containsText" dxfId="679" priority="7" stopIfTrue="1" operator="containsText" text="A">
      <formula>NOT(ISERROR(SEARCH("A",Q5)))</formula>
    </cfRule>
    <cfRule type="containsText" dxfId="678" priority="157" stopIfTrue="1" operator="containsText" text="A">
      <formula>NOT(ISERROR(SEARCH("A",Q5)))</formula>
    </cfRule>
  </conditionalFormatting>
  <conditionalFormatting sqref="Q30">
    <cfRule type="containsText" dxfId="677" priority="72" stopIfTrue="1" operator="containsText" text="A">
      <formula>NOT(ISERROR(SEARCH("A",Q30)))</formula>
    </cfRule>
    <cfRule type="containsText" priority="71" stopIfTrue="1" operator="containsText" text="AA">
      <formula>NOT(ISERROR(SEARCH("AA",Q30)))</formula>
    </cfRule>
  </conditionalFormatting>
  <conditionalFormatting sqref="R5:R13">
    <cfRule type="top10" dxfId="676" priority="21" percent="1" rank="25"/>
    <cfRule type="aboveAverage" dxfId="675" priority="22" stopIfTrue="1"/>
    <cfRule type="expression" dxfId="674" priority="23">
      <formula>MOD(ROW(),2)=0</formula>
    </cfRule>
  </conditionalFormatting>
  <conditionalFormatting sqref="R30">
    <cfRule type="aboveAverage" dxfId="673" priority="126" stopIfTrue="1"/>
  </conditionalFormatting>
  <conditionalFormatting sqref="S5:S13">
    <cfRule type="containsText" priority="154" stopIfTrue="1" operator="containsText" text="AA">
      <formula>NOT(ISERROR(SEARCH("AA",S5)))</formula>
    </cfRule>
    <cfRule type="containsText" dxfId="672" priority="155" stopIfTrue="1" operator="containsText" text="A">
      <formula>NOT(ISERROR(SEARCH("A",S5)))</formula>
    </cfRule>
  </conditionalFormatting>
  <conditionalFormatting sqref="S30">
    <cfRule type="containsText" priority="69" stopIfTrue="1" operator="containsText" text="AA">
      <formula>NOT(ISERROR(SEARCH("AA",S30)))</formula>
    </cfRule>
    <cfRule type="containsText" dxfId="671" priority="70" stopIfTrue="1" operator="containsText" text="A">
      <formula>NOT(ISERROR(SEARCH("A",S30)))</formula>
    </cfRule>
  </conditionalFormatting>
  <conditionalFormatting sqref="T5:T13">
    <cfRule type="expression" dxfId="670" priority="20">
      <formula>MOD(ROW(),2)=0</formula>
    </cfRule>
    <cfRule type="aboveAverage" dxfId="669" priority="19" stopIfTrue="1"/>
    <cfRule type="top10" dxfId="668" priority="18" percent="1" rank="25"/>
  </conditionalFormatting>
  <conditionalFormatting sqref="T30">
    <cfRule type="aboveAverage" dxfId="667" priority="129" stopIfTrue="1"/>
  </conditionalFormatting>
  <conditionalFormatting sqref="U5:U13">
    <cfRule type="containsText" priority="152" stopIfTrue="1" operator="containsText" text="AA">
      <formula>NOT(ISERROR(SEARCH("AA",U5)))</formula>
    </cfRule>
    <cfRule type="containsText" dxfId="666" priority="153" stopIfTrue="1" operator="containsText" text="A">
      <formula>NOT(ISERROR(SEARCH("A",U5)))</formula>
    </cfRule>
  </conditionalFormatting>
  <conditionalFormatting sqref="U30">
    <cfRule type="containsText" dxfId="665" priority="68" stopIfTrue="1" operator="containsText" text="A">
      <formula>NOT(ISERROR(SEARCH("A",U30)))</formula>
    </cfRule>
    <cfRule type="containsText" priority="67" stopIfTrue="1" operator="containsText" text="AA">
      <formula>NOT(ISERROR(SEARCH("AA",U30)))</formula>
    </cfRule>
  </conditionalFormatting>
  <conditionalFormatting sqref="V5:V13">
    <cfRule type="top10" dxfId="664" priority="15" percent="1" rank="25"/>
    <cfRule type="aboveAverage" dxfId="663" priority="16" stopIfTrue="1"/>
    <cfRule type="expression" dxfId="662" priority="17">
      <formula>MOD(ROW(),2)=0</formula>
    </cfRule>
  </conditionalFormatting>
  <conditionalFormatting sqref="V30">
    <cfRule type="aboveAverage" dxfId="661" priority="132" stopIfTrue="1"/>
  </conditionalFormatting>
  <conditionalFormatting sqref="W5:W13">
    <cfRule type="containsText" priority="150" stopIfTrue="1" operator="containsText" text="AA">
      <formula>NOT(ISERROR(SEARCH("AA",W5)))</formula>
    </cfRule>
    <cfRule type="containsText" dxfId="660" priority="151" operator="containsText" text="A">
      <formula>NOT(ISERROR(SEARCH("A",W5)))</formula>
    </cfRule>
    <cfRule type="containsText" dxfId="659" priority="5" stopIfTrue="1" operator="containsText" text="A">
      <formula>NOT(ISERROR(SEARCH("A",W5)))</formula>
    </cfRule>
    <cfRule type="containsText" priority="4" stopIfTrue="1" operator="containsText" text="AA">
      <formula>NOT(ISERROR(SEARCH("AA",W5)))</formula>
    </cfRule>
  </conditionalFormatting>
  <conditionalFormatting sqref="W30">
    <cfRule type="containsText" priority="65" stopIfTrue="1" operator="containsText" text="AA">
      <formula>NOT(ISERROR(SEARCH("AA",W30)))</formula>
    </cfRule>
    <cfRule type="containsText" dxfId="658" priority="66" operator="containsText" text="A">
      <formula>NOT(ISERROR(SEARCH("A",W30)))</formula>
    </cfRule>
  </conditionalFormatting>
  <conditionalFormatting sqref="X5:X13">
    <cfRule type="aboveAverage" dxfId="657" priority="13" stopIfTrue="1"/>
    <cfRule type="expression" dxfId="656" priority="14">
      <formula>MOD(ROW(),2)=0</formula>
    </cfRule>
    <cfRule type="top10" dxfId="655" priority="12" percent="1" rank="25"/>
  </conditionalFormatting>
  <conditionalFormatting sqref="X30">
    <cfRule type="aboveAverage" dxfId="654" priority="46" stopIfTrue="1"/>
  </conditionalFormatting>
  <conditionalFormatting sqref="X30:Y30">
    <cfRule type="expression" dxfId="653" priority="45">
      <formula>MOD(ROW(),2)=0</formula>
    </cfRule>
  </conditionalFormatting>
  <conditionalFormatting sqref="Y5:Y13">
    <cfRule type="containsText" priority="1" stopIfTrue="1" operator="containsText" text="AA">
      <formula>NOT(ISERROR(SEARCH("AA",Y5)))</formula>
    </cfRule>
    <cfRule type="expression" dxfId="652" priority="3">
      <formula>MOD(ROW(),2)=0</formula>
    </cfRule>
    <cfRule type="containsText" dxfId="651" priority="2" stopIfTrue="1" operator="containsText" text="A">
      <formula>NOT(ISERROR(SEARCH("A",Y5)))</formula>
    </cfRule>
  </conditionalFormatting>
  <conditionalFormatting sqref="Y30">
    <cfRule type="containsText" dxfId="650" priority="44" operator="containsText" text="A">
      <formula>NOT(ISERROR(SEARCH("A",Y30)))</formula>
    </cfRule>
    <cfRule type="containsText" priority="43" stopIfTrue="1" operator="containsText" text="AA">
      <formula>NOT(ISERROR(SEARCH("AA",Y30)))</formula>
    </cfRule>
  </conditionalFormatting>
  <pageMargins left="0.5" right="0.5" top="0.5" bottom="0.5" header="0.3" footer="0.3"/>
  <pageSetup scale="8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6" tint="0.59999389629810485"/>
    <pageSetUpPr fitToPage="1"/>
  </sheetPr>
  <dimension ref="A1:AI27"/>
  <sheetViews>
    <sheetView zoomScaleNormal="100" workbookViewId="0">
      <selection activeCell="W27" sqref="W27"/>
    </sheetView>
  </sheetViews>
  <sheetFormatPr defaultColWidth="9.1796875" defaultRowHeight="12.5" x14ac:dyDescent="0.25"/>
  <cols>
    <col min="1" max="1" width="7" style="41" customWidth="1"/>
    <col min="2" max="2" width="23.1796875" style="41" customWidth="1"/>
    <col min="3" max="3" width="9.1796875" style="41" customWidth="1"/>
    <col min="4" max="4" width="9" style="41" customWidth="1"/>
    <col min="5" max="5" width="10" style="41" customWidth="1"/>
    <col min="6" max="18" width="6.54296875" style="41" customWidth="1"/>
    <col min="19" max="19" width="7.7265625" style="41" customWidth="1"/>
    <col min="20" max="20" width="9.1796875" style="41"/>
    <col min="21" max="35" width="0" style="41" hidden="1" customWidth="1"/>
    <col min="36" max="16384" width="9.1796875" style="41"/>
  </cols>
  <sheetData>
    <row r="1" spans="1:35" s="19" customFormat="1" ht="30" customHeight="1" thickBot="1" x14ac:dyDescent="0.35">
      <c r="A1" s="538" t="s">
        <v>584</v>
      </c>
      <c r="B1" s="538"/>
      <c r="C1" s="538"/>
      <c r="D1" s="538"/>
      <c r="E1" s="538"/>
      <c r="F1" s="538"/>
      <c r="G1" s="538"/>
      <c r="H1" s="538"/>
      <c r="I1" s="538"/>
      <c r="J1" s="538"/>
      <c r="K1" s="538"/>
      <c r="L1" s="538"/>
    </row>
    <row r="2" spans="1:35" ht="55" customHeight="1" x14ac:dyDescent="0.3">
      <c r="A2" s="67" t="s">
        <v>61</v>
      </c>
      <c r="B2" s="121" t="s">
        <v>64</v>
      </c>
      <c r="C2" s="66" t="s">
        <v>428</v>
      </c>
      <c r="D2" s="66" t="s">
        <v>429</v>
      </c>
      <c r="E2" s="66" t="s">
        <v>430</v>
      </c>
      <c r="F2" s="221" t="s">
        <v>140</v>
      </c>
      <c r="G2" s="222" t="s">
        <v>418</v>
      </c>
      <c r="H2" s="222" t="s">
        <v>451</v>
      </c>
      <c r="I2" s="222" t="s">
        <v>135</v>
      </c>
      <c r="J2" s="222" t="s">
        <v>159</v>
      </c>
      <c r="K2" s="222" t="s">
        <v>141</v>
      </c>
      <c r="L2" s="222" t="s">
        <v>136</v>
      </c>
      <c r="M2" s="222" t="s">
        <v>137</v>
      </c>
      <c r="N2" s="222" t="s">
        <v>452</v>
      </c>
      <c r="O2" s="222" t="s">
        <v>138</v>
      </c>
      <c r="P2" s="222" t="s">
        <v>453</v>
      </c>
      <c r="Q2" s="222" t="s">
        <v>436</v>
      </c>
      <c r="R2" s="222" t="s">
        <v>139</v>
      </c>
      <c r="S2" s="222" t="s">
        <v>422</v>
      </c>
      <c r="U2" s="221" t="s">
        <v>140</v>
      </c>
      <c r="V2" s="222" t="s">
        <v>418</v>
      </c>
      <c r="W2" s="222" t="s">
        <v>451</v>
      </c>
      <c r="X2" s="222" t="s">
        <v>135</v>
      </c>
      <c r="Y2" s="222" t="s">
        <v>159</v>
      </c>
      <c r="Z2" s="222" t="s">
        <v>141</v>
      </c>
      <c r="AA2" s="222" t="s">
        <v>136</v>
      </c>
      <c r="AB2" s="222" t="s">
        <v>137</v>
      </c>
      <c r="AC2" s="222" t="s">
        <v>452</v>
      </c>
      <c r="AD2" s="222" t="s">
        <v>138</v>
      </c>
      <c r="AE2" s="222" t="s">
        <v>453</v>
      </c>
      <c r="AF2" s="222" t="s">
        <v>436</v>
      </c>
      <c r="AG2" s="222" t="s">
        <v>139</v>
      </c>
      <c r="AH2" s="222" t="s">
        <v>422</v>
      </c>
      <c r="AI2" s="41" t="s">
        <v>561</v>
      </c>
    </row>
    <row r="3" spans="1:35" ht="14.25" customHeight="1" x14ac:dyDescent="0.3">
      <c r="A3" s="190"/>
      <c r="B3" s="191"/>
      <c r="C3" s="91" t="s">
        <v>425</v>
      </c>
      <c r="D3" s="91" t="s">
        <v>426</v>
      </c>
      <c r="E3" s="161" t="s">
        <v>427</v>
      </c>
      <c r="F3" s="223">
        <v>45415</v>
      </c>
      <c r="G3" s="223">
        <v>45397</v>
      </c>
      <c r="H3" s="223">
        <v>45398</v>
      </c>
      <c r="I3" s="223">
        <v>45399</v>
      </c>
      <c r="J3" s="223">
        <v>45398</v>
      </c>
      <c r="K3" s="223">
        <v>45404</v>
      </c>
      <c r="L3" s="223">
        <v>45397</v>
      </c>
      <c r="M3" s="223">
        <v>45404</v>
      </c>
      <c r="N3" s="223">
        <v>45414</v>
      </c>
      <c r="O3" s="223">
        <v>45411</v>
      </c>
      <c r="P3" s="223">
        <v>45408</v>
      </c>
      <c r="Q3" s="223">
        <v>45411</v>
      </c>
      <c r="R3" s="223">
        <v>45400</v>
      </c>
      <c r="S3" s="223">
        <v>45398</v>
      </c>
    </row>
    <row r="4" spans="1:35" ht="14.25" customHeight="1" x14ac:dyDescent="0.35">
      <c r="A4" s="424" t="s">
        <v>194</v>
      </c>
      <c r="B4" s="424" t="s">
        <v>444</v>
      </c>
      <c r="C4" s="420">
        <v>213.4</v>
      </c>
      <c r="D4" s="421">
        <v>14.2143</v>
      </c>
      <c r="E4" s="422">
        <v>60.742857143000002</v>
      </c>
      <c r="F4" s="420">
        <v>149.24836830000001</v>
      </c>
      <c r="G4" s="420">
        <v>205.47186500000001</v>
      </c>
      <c r="H4" s="420">
        <v>189.8813518</v>
      </c>
      <c r="I4" s="420">
        <v>203.76730240000001</v>
      </c>
      <c r="J4" s="420">
        <v>253.7041997</v>
      </c>
      <c r="K4" s="420">
        <v>290.22448350000002</v>
      </c>
      <c r="L4" s="420">
        <v>288.82473520000002</v>
      </c>
      <c r="M4" s="420">
        <v>238.07606609999999</v>
      </c>
      <c r="N4" s="420">
        <v>160.4203929</v>
      </c>
      <c r="O4" s="420">
        <v>185.38775150000001</v>
      </c>
      <c r="P4" s="420">
        <v>116.5266822</v>
      </c>
      <c r="Q4" s="420">
        <v>196.45168319999999</v>
      </c>
      <c r="R4" s="420">
        <v>235.64338499999999</v>
      </c>
      <c r="S4" s="420">
        <v>273.38999799999999</v>
      </c>
      <c r="U4" s="41">
        <f>IF(F4&gt;F$12,1,0)</f>
        <v>1</v>
      </c>
      <c r="V4" s="41">
        <f t="shared" ref="V4:AH11" si="0">IF(G4&gt;G$12,1,0)</f>
        <v>1</v>
      </c>
      <c r="W4" s="41">
        <f t="shared" si="0"/>
        <v>1</v>
      </c>
      <c r="X4" s="41">
        <f t="shared" si="0"/>
        <v>1</v>
      </c>
      <c r="Y4" s="41">
        <f t="shared" si="0"/>
        <v>1</v>
      </c>
      <c r="Z4" s="41">
        <f t="shared" si="0"/>
        <v>1</v>
      </c>
      <c r="AA4" s="41">
        <f t="shared" si="0"/>
        <v>1</v>
      </c>
      <c r="AB4" s="41">
        <f t="shared" si="0"/>
        <v>1</v>
      </c>
      <c r="AC4" s="41">
        <f t="shared" si="0"/>
        <v>1</v>
      </c>
      <c r="AD4" s="41">
        <f t="shared" si="0"/>
        <v>0</v>
      </c>
      <c r="AE4" s="41">
        <f t="shared" si="0"/>
        <v>1</v>
      </c>
      <c r="AF4" s="41">
        <f t="shared" si="0"/>
        <v>1</v>
      </c>
      <c r="AG4" s="41">
        <f t="shared" si="0"/>
        <v>1</v>
      </c>
      <c r="AH4" s="41">
        <f t="shared" si="0"/>
        <v>1</v>
      </c>
      <c r="AI4" s="41">
        <f>SUM(U4:AH4)/COUNT(U4:AH4)</f>
        <v>0.9285714285714286</v>
      </c>
    </row>
    <row r="5" spans="1:35" ht="14.25" customHeight="1" x14ac:dyDescent="0.35">
      <c r="A5" s="424" t="s">
        <v>194</v>
      </c>
      <c r="B5" s="424" t="s">
        <v>445</v>
      </c>
      <c r="C5" s="420">
        <v>209.4</v>
      </c>
      <c r="D5" s="421">
        <v>14.453799999999999</v>
      </c>
      <c r="E5" s="422">
        <v>59.1</v>
      </c>
      <c r="F5" s="420">
        <v>140.6847506</v>
      </c>
      <c r="G5" s="420">
        <v>200.027635</v>
      </c>
      <c r="H5" s="420">
        <v>162.6967995</v>
      </c>
      <c r="I5" s="420">
        <v>213.78241270000001</v>
      </c>
      <c r="J5" s="420">
        <v>245.39223290000001</v>
      </c>
      <c r="K5" s="420">
        <v>291.10267959999999</v>
      </c>
      <c r="L5" s="420">
        <v>299.71447219999999</v>
      </c>
      <c r="M5" s="420">
        <v>225.9859108</v>
      </c>
      <c r="N5" s="420">
        <v>146.64953800000001</v>
      </c>
      <c r="O5" s="420">
        <v>197</v>
      </c>
      <c r="P5" s="420">
        <v>102.3764328</v>
      </c>
      <c r="Q5" s="420">
        <v>173.56695640000001</v>
      </c>
      <c r="R5" s="420">
        <v>246.08128600000001</v>
      </c>
      <c r="S5" s="420">
        <v>284.91443479999998</v>
      </c>
      <c r="U5" s="41">
        <f t="shared" ref="U5:U11" si="1">IF(F5&gt;F$12,1,0)</f>
        <v>1</v>
      </c>
      <c r="V5" s="41">
        <f t="shared" si="0"/>
        <v>1</v>
      </c>
      <c r="W5" s="41">
        <f t="shared" si="0"/>
        <v>0</v>
      </c>
      <c r="X5" s="41">
        <f t="shared" si="0"/>
        <v>1</v>
      </c>
      <c r="Y5" s="41">
        <f t="shared" si="0"/>
        <v>1</v>
      </c>
      <c r="Z5" s="41">
        <f t="shared" si="0"/>
        <v>1</v>
      </c>
      <c r="AA5" s="41">
        <f t="shared" si="0"/>
        <v>1</v>
      </c>
      <c r="AB5" s="41">
        <f t="shared" si="0"/>
        <v>1</v>
      </c>
      <c r="AC5" s="41">
        <f t="shared" si="0"/>
        <v>0</v>
      </c>
      <c r="AD5" s="41">
        <f t="shared" si="0"/>
        <v>1</v>
      </c>
      <c r="AE5" s="41">
        <f t="shared" si="0"/>
        <v>1</v>
      </c>
      <c r="AF5" s="41">
        <f t="shared" si="0"/>
        <v>0</v>
      </c>
      <c r="AG5" s="41">
        <f t="shared" si="0"/>
        <v>1</v>
      </c>
      <c r="AH5" s="41">
        <f t="shared" si="0"/>
        <v>1</v>
      </c>
      <c r="AI5" s="41">
        <f t="shared" ref="AI5:AI11" si="2">SUM(U5:AH5)/COUNT(U5:AH5)</f>
        <v>0.7857142857142857</v>
      </c>
    </row>
    <row r="6" spans="1:35" ht="14.25" customHeight="1" x14ac:dyDescent="0.35">
      <c r="A6" s="425" t="s">
        <v>199</v>
      </c>
      <c r="B6" s="431" t="s">
        <v>454</v>
      </c>
      <c r="C6" s="428">
        <v>209.1</v>
      </c>
      <c r="D6" s="426">
        <v>14.221399999999999</v>
      </c>
      <c r="E6" s="427">
        <v>60.721428570999997</v>
      </c>
      <c r="F6" s="428">
        <v>160.0131016</v>
      </c>
      <c r="G6" s="428">
        <v>222.5004399</v>
      </c>
      <c r="H6" s="428">
        <v>157.26137700000001</v>
      </c>
      <c r="I6" s="428">
        <v>204.34626610000001</v>
      </c>
      <c r="J6" s="428">
        <v>250.86101629999999</v>
      </c>
      <c r="K6" s="428">
        <v>276.53327730000001</v>
      </c>
      <c r="L6" s="428">
        <v>277.92973799999999</v>
      </c>
      <c r="M6" s="428">
        <v>237.4995773</v>
      </c>
      <c r="N6" s="428">
        <v>180.9083526</v>
      </c>
      <c r="O6" s="428">
        <v>187.30364069999999</v>
      </c>
      <c r="P6" s="428">
        <v>91.97125106</v>
      </c>
      <c r="Q6" s="428">
        <v>183.76919179999999</v>
      </c>
      <c r="R6" s="428">
        <v>239.8633596</v>
      </c>
      <c r="S6" s="428">
        <v>255.9928778</v>
      </c>
      <c r="U6" s="41">
        <f t="shared" si="1"/>
        <v>1</v>
      </c>
      <c r="V6" s="41">
        <f t="shared" si="0"/>
        <v>1</v>
      </c>
      <c r="W6" s="41">
        <f t="shared" si="0"/>
        <v>0</v>
      </c>
      <c r="X6" s="41">
        <f t="shared" si="0"/>
        <v>1</v>
      </c>
      <c r="Y6" s="41">
        <f t="shared" si="0"/>
        <v>1</v>
      </c>
      <c r="Z6" s="41">
        <f t="shared" si="0"/>
        <v>1</v>
      </c>
      <c r="AA6" s="41">
        <f t="shared" si="0"/>
        <v>1</v>
      </c>
      <c r="AB6" s="41">
        <f t="shared" si="0"/>
        <v>1</v>
      </c>
      <c r="AC6" s="41">
        <f t="shared" si="0"/>
        <v>1</v>
      </c>
      <c r="AD6" s="41">
        <f t="shared" si="0"/>
        <v>0</v>
      </c>
      <c r="AE6" s="41">
        <f t="shared" si="0"/>
        <v>0</v>
      </c>
      <c r="AF6" s="41">
        <f t="shared" si="0"/>
        <v>1</v>
      </c>
      <c r="AG6" s="41">
        <f t="shared" si="0"/>
        <v>1</v>
      </c>
      <c r="AH6" s="41">
        <f t="shared" si="0"/>
        <v>0</v>
      </c>
      <c r="AI6" s="41">
        <f t="shared" si="2"/>
        <v>0.7142857142857143</v>
      </c>
    </row>
    <row r="7" spans="1:35" ht="14.25" customHeight="1" x14ac:dyDescent="0.35">
      <c r="A7" s="424" t="s">
        <v>193</v>
      </c>
      <c r="B7" s="424" t="s">
        <v>446</v>
      </c>
      <c r="C7" s="420">
        <v>200.7</v>
      </c>
      <c r="D7" s="421">
        <v>14.1357</v>
      </c>
      <c r="E7" s="422">
        <v>60.85</v>
      </c>
      <c r="F7" s="420">
        <v>133.55188670000001</v>
      </c>
      <c r="G7" s="420">
        <v>190.3529887</v>
      </c>
      <c r="H7" s="420">
        <v>155.47952710000001</v>
      </c>
      <c r="I7" s="420">
        <v>187.273889</v>
      </c>
      <c r="J7" s="420">
        <v>244.8826282</v>
      </c>
      <c r="K7" s="420">
        <v>284.2501724</v>
      </c>
      <c r="L7" s="420">
        <v>270.23401519999999</v>
      </c>
      <c r="M7" s="420">
        <v>228.00937500000001</v>
      </c>
      <c r="N7" s="420">
        <v>146.06352849999999</v>
      </c>
      <c r="O7" s="420">
        <v>185.57159669999999</v>
      </c>
      <c r="P7" s="420">
        <v>90.185401519999999</v>
      </c>
      <c r="Q7" s="420">
        <v>181.81251779999999</v>
      </c>
      <c r="R7" s="420">
        <v>247.1765906</v>
      </c>
      <c r="S7" s="420">
        <v>264.99208659999999</v>
      </c>
      <c r="U7" s="41">
        <f t="shared" si="1"/>
        <v>0</v>
      </c>
      <c r="V7" s="41">
        <f t="shared" si="0"/>
        <v>0</v>
      </c>
      <c r="W7" s="41">
        <f t="shared" si="0"/>
        <v>0</v>
      </c>
      <c r="X7" s="41">
        <f t="shared" si="0"/>
        <v>0</v>
      </c>
      <c r="Y7" s="41">
        <f t="shared" si="0"/>
        <v>1</v>
      </c>
      <c r="Z7" s="41">
        <f t="shared" si="0"/>
        <v>1</v>
      </c>
      <c r="AA7" s="41">
        <f t="shared" si="0"/>
        <v>0</v>
      </c>
      <c r="AB7" s="41">
        <f t="shared" si="0"/>
        <v>1</v>
      </c>
      <c r="AC7" s="41">
        <f t="shared" si="0"/>
        <v>0</v>
      </c>
      <c r="AD7" s="41">
        <f t="shared" si="0"/>
        <v>0</v>
      </c>
      <c r="AE7" s="41">
        <f t="shared" si="0"/>
        <v>0</v>
      </c>
      <c r="AF7" s="41">
        <f t="shared" si="0"/>
        <v>1</v>
      </c>
      <c r="AG7" s="41">
        <f t="shared" si="0"/>
        <v>1</v>
      </c>
      <c r="AH7" s="41">
        <f t="shared" si="0"/>
        <v>1</v>
      </c>
      <c r="AI7" s="41">
        <f t="shared" si="2"/>
        <v>0.42857142857142855</v>
      </c>
    </row>
    <row r="8" spans="1:35" ht="14.25" customHeight="1" x14ac:dyDescent="0.35">
      <c r="A8" s="424" t="s">
        <v>195</v>
      </c>
      <c r="B8" s="424" t="s">
        <v>447</v>
      </c>
      <c r="C8" s="420">
        <v>196</v>
      </c>
      <c r="D8" s="421">
        <v>14.457100000000001</v>
      </c>
      <c r="E8" s="422">
        <v>60.5</v>
      </c>
      <c r="F8" s="420">
        <v>151.54688350000001</v>
      </c>
      <c r="G8" s="420">
        <v>162.37346020000001</v>
      </c>
      <c r="H8" s="420">
        <v>146.41171489999999</v>
      </c>
      <c r="I8" s="420">
        <v>194.29048</v>
      </c>
      <c r="J8" s="420">
        <v>232.56329790000001</v>
      </c>
      <c r="K8" s="420">
        <v>254.4896957</v>
      </c>
      <c r="L8" s="420">
        <v>268.23144400000001</v>
      </c>
      <c r="M8" s="420">
        <v>224.66148250000001</v>
      </c>
      <c r="N8" s="420">
        <v>142.16674409999999</v>
      </c>
      <c r="O8" s="420">
        <v>182.69273229999999</v>
      </c>
      <c r="P8" s="420">
        <v>99.778461539999995</v>
      </c>
      <c r="Q8" s="420">
        <v>177.5371681</v>
      </c>
      <c r="R8" s="420">
        <v>229.80520659999999</v>
      </c>
      <c r="S8" s="420">
        <v>276.82361589999999</v>
      </c>
      <c r="U8" s="41">
        <f t="shared" si="1"/>
        <v>1</v>
      </c>
      <c r="V8" s="41">
        <f t="shared" si="0"/>
        <v>0</v>
      </c>
      <c r="W8" s="41">
        <f t="shared" si="0"/>
        <v>0</v>
      </c>
      <c r="X8" s="41">
        <f t="shared" si="0"/>
        <v>0</v>
      </c>
      <c r="Y8" s="41">
        <f t="shared" si="0"/>
        <v>0</v>
      </c>
      <c r="Z8" s="41">
        <f t="shared" si="0"/>
        <v>0</v>
      </c>
      <c r="AA8" s="41">
        <f t="shared" si="0"/>
        <v>0</v>
      </c>
      <c r="AB8" s="41">
        <f t="shared" si="0"/>
        <v>1</v>
      </c>
      <c r="AC8" s="41">
        <f t="shared" si="0"/>
        <v>0</v>
      </c>
      <c r="AD8" s="41">
        <f t="shared" si="0"/>
        <v>0</v>
      </c>
      <c r="AE8" s="41">
        <f t="shared" si="0"/>
        <v>1</v>
      </c>
      <c r="AF8" s="41">
        <f t="shared" si="0"/>
        <v>0</v>
      </c>
      <c r="AG8" s="41">
        <f t="shared" si="0"/>
        <v>0</v>
      </c>
      <c r="AH8" s="41">
        <f t="shared" si="0"/>
        <v>1</v>
      </c>
      <c r="AI8" s="41">
        <f t="shared" si="2"/>
        <v>0.2857142857142857</v>
      </c>
    </row>
    <row r="9" spans="1:35" ht="14.25" customHeight="1" x14ac:dyDescent="0.35">
      <c r="A9" s="424" t="s">
        <v>195</v>
      </c>
      <c r="B9" s="424" t="s">
        <v>448</v>
      </c>
      <c r="C9" s="420">
        <v>195.7</v>
      </c>
      <c r="D9" s="421">
        <v>14.6214</v>
      </c>
      <c r="E9" s="422">
        <v>60.564285714</v>
      </c>
      <c r="F9" s="420">
        <v>128.85109130000001</v>
      </c>
      <c r="G9" s="420">
        <v>191.7560325</v>
      </c>
      <c r="H9" s="420">
        <v>158.34078629999999</v>
      </c>
      <c r="I9" s="420">
        <v>198.41834499999999</v>
      </c>
      <c r="J9" s="420">
        <v>226.11594210000001</v>
      </c>
      <c r="K9" s="420">
        <v>267.0903677</v>
      </c>
      <c r="L9" s="420">
        <v>268.7327444</v>
      </c>
      <c r="M9" s="420">
        <v>202.0823378</v>
      </c>
      <c r="N9" s="420">
        <v>154.53143410000001</v>
      </c>
      <c r="O9" s="420">
        <v>207.19211870000001</v>
      </c>
      <c r="P9" s="420">
        <v>89.087912090000003</v>
      </c>
      <c r="Q9" s="420">
        <v>187.9301925</v>
      </c>
      <c r="R9" s="420">
        <v>211.75703609999999</v>
      </c>
      <c r="S9" s="420">
        <v>248.0305664</v>
      </c>
      <c r="U9" s="41">
        <f t="shared" si="1"/>
        <v>0</v>
      </c>
      <c r="V9" s="41">
        <f t="shared" si="0"/>
        <v>0</v>
      </c>
      <c r="W9" s="41">
        <f t="shared" si="0"/>
        <v>0</v>
      </c>
      <c r="X9" s="41">
        <f t="shared" si="0"/>
        <v>1</v>
      </c>
      <c r="Y9" s="41">
        <f t="shared" si="0"/>
        <v>0</v>
      </c>
      <c r="Z9" s="41">
        <f t="shared" si="0"/>
        <v>0</v>
      </c>
      <c r="AA9" s="41">
        <f t="shared" si="0"/>
        <v>0</v>
      </c>
      <c r="AB9" s="41">
        <f t="shared" si="0"/>
        <v>0</v>
      </c>
      <c r="AC9" s="41">
        <f t="shared" si="0"/>
        <v>0</v>
      </c>
      <c r="AD9" s="41">
        <f t="shared" si="0"/>
        <v>1</v>
      </c>
      <c r="AE9" s="41">
        <f t="shared" si="0"/>
        <v>0</v>
      </c>
      <c r="AF9" s="41">
        <f t="shared" si="0"/>
        <v>1</v>
      </c>
      <c r="AG9" s="41">
        <f t="shared" si="0"/>
        <v>0</v>
      </c>
      <c r="AH9" s="41">
        <f t="shared" si="0"/>
        <v>0</v>
      </c>
      <c r="AI9" s="41">
        <f t="shared" si="2"/>
        <v>0.21428571428571427</v>
      </c>
    </row>
    <row r="10" spans="1:35" ht="14.25" customHeight="1" x14ac:dyDescent="0.35">
      <c r="A10" s="424" t="s">
        <v>195</v>
      </c>
      <c r="B10" s="424" t="s">
        <v>449</v>
      </c>
      <c r="C10" s="420">
        <v>194.1</v>
      </c>
      <c r="D10" s="421">
        <v>14.4</v>
      </c>
      <c r="E10" s="422">
        <v>61.014285714000003</v>
      </c>
      <c r="F10" s="420">
        <v>131.607181</v>
      </c>
      <c r="G10" s="420">
        <v>203.96910360000001</v>
      </c>
      <c r="H10" s="420">
        <v>184.57889299999999</v>
      </c>
      <c r="I10" s="420">
        <v>197.67486389999999</v>
      </c>
      <c r="J10" s="420">
        <v>217.2979224</v>
      </c>
      <c r="K10" s="420">
        <v>256.52409130000001</v>
      </c>
      <c r="L10" s="420">
        <v>258.66544499999998</v>
      </c>
      <c r="M10" s="420">
        <v>216.23738169999999</v>
      </c>
      <c r="N10" s="420">
        <v>158.14858090000001</v>
      </c>
      <c r="O10" s="420">
        <v>190.83603909999999</v>
      </c>
      <c r="P10" s="420">
        <v>81.272519020000004</v>
      </c>
      <c r="Q10" s="420">
        <v>161.57615250000001</v>
      </c>
      <c r="R10" s="420">
        <v>215.3723962</v>
      </c>
      <c r="S10" s="420">
        <v>243.7007097</v>
      </c>
      <c r="U10" s="41">
        <f t="shared" si="1"/>
        <v>0</v>
      </c>
      <c r="V10" s="41">
        <f t="shared" si="0"/>
        <v>1</v>
      </c>
      <c r="W10" s="41">
        <f t="shared" si="0"/>
        <v>1</v>
      </c>
      <c r="X10" s="41">
        <f t="shared" si="0"/>
        <v>1</v>
      </c>
      <c r="Y10" s="41">
        <f t="shared" si="0"/>
        <v>0</v>
      </c>
      <c r="Z10" s="41">
        <f t="shared" si="0"/>
        <v>0</v>
      </c>
      <c r="AA10" s="41">
        <f t="shared" si="0"/>
        <v>0</v>
      </c>
      <c r="AB10" s="41">
        <f t="shared" si="0"/>
        <v>0</v>
      </c>
      <c r="AC10" s="41">
        <f t="shared" si="0"/>
        <v>1</v>
      </c>
      <c r="AD10" s="41">
        <f t="shared" si="0"/>
        <v>1</v>
      </c>
      <c r="AE10" s="41">
        <f t="shared" si="0"/>
        <v>0</v>
      </c>
      <c r="AF10" s="41">
        <f t="shared" si="0"/>
        <v>0</v>
      </c>
      <c r="AG10" s="41">
        <f t="shared" si="0"/>
        <v>0</v>
      </c>
      <c r="AH10" s="41">
        <f t="shared" si="0"/>
        <v>0</v>
      </c>
      <c r="AI10" s="41">
        <f t="shared" si="2"/>
        <v>0.35714285714285715</v>
      </c>
    </row>
    <row r="11" spans="1:35" ht="14.25" customHeight="1" x14ac:dyDescent="0.35">
      <c r="A11" s="424" t="s">
        <v>201</v>
      </c>
      <c r="B11" s="424" t="s">
        <v>450</v>
      </c>
      <c r="C11" s="420">
        <v>191.2</v>
      </c>
      <c r="D11" s="421">
        <v>14.1286</v>
      </c>
      <c r="E11" s="422">
        <v>59.628571428999997</v>
      </c>
      <c r="F11" s="420">
        <v>118.2105072</v>
      </c>
      <c r="G11" s="420">
        <v>201.0857493</v>
      </c>
      <c r="H11" s="420">
        <v>153.7286206</v>
      </c>
      <c r="I11" s="420">
        <v>180.72942359999999</v>
      </c>
      <c r="J11" s="420">
        <v>236.15430760000001</v>
      </c>
      <c r="K11" s="420">
        <v>259.56003550000003</v>
      </c>
      <c r="L11" s="420">
        <v>245.97065860000001</v>
      </c>
      <c r="M11" s="420">
        <v>212.230727</v>
      </c>
      <c r="N11" s="420">
        <v>159.1099352</v>
      </c>
      <c r="O11" s="420">
        <v>184.4650445</v>
      </c>
      <c r="P11" s="420">
        <v>72.856728660000002</v>
      </c>
      <c r="Q11" s="420">
        <v>179.91581500000001</v>
      </c>
      <c r="R11" s="420">
        <v>234.25899469999999</v>
      </c>
      <c r="S11" s="420">
        <v>239.21436109999999</v>
      </c>
      <c r="U11" s="41">
        <f t="shared" si="1"/>
        <v>0</v>
      </c>
      <c r="V11" s="41">
        <f t="shared" si="0"/>
        <v>1</v>
      </c>
      <c r="W11" s="41">
        <f t="shared" si="0"/>
        <v>0</v>
      </c>
      <c r="X11" s="41">
        <f t="shared" si="0"/>
        <v>0</v>
      </c>
      <c r="Y11" s="41">
        <f t="shared" si="0"/>
        <v>0</v>
      </c>
      <c r="Z11" s="41">
        <f t="shared" si="0"/>
        <v>0</v>
      </c>
      <c r="AA11" s="41">
        <f t="shared" si="0"/>
        <v>0</v>
      </c>
      <c r="AB11" s="41">
        <f t="shared" si="0"/>
        <v>0</v>
      </c>
      <c r="AC11" s="41">
        <f t="shared" si="0"/>
        <v>1</v>
      </c>
      <c r="AD11" s="41">
        <f t="shared" si="0"/>
        <v>0</v>
      </c>
      <c r="AE11" s="41">
        <f t="shared" si="0"/>
        <v>0</v>
      </c>
      <c r="AF11" s="41">
        <f t="shared" si="0"/>
        <v>0</v>
      </c>
      <c r="AG11" s="41">
        <f t="shared" si="0"/>
        <v>1</v>
      </c>
      <c r="AH11" s="41">
        <f t="shared" si="0"/>
        <v>0</v>
      </c>
      <c r="AI11" s="41">
        <f t="shared" si="2"/>
        <v>0.21428571428571427</v>
      </c>
    </row>
    <row r="12" spans="1:35" ht="12" customHeight="1" thickBot="1" x14ac:dyDescent="0.35">
      <c r="A12" s="31"/>
      <c r="B12" s="31" t="s">
        <v>13</v>
      </c>
      <c r="C12" s="32">
        <f>AVERAGE(C4:C11)</f>
        <v>201.2</v>
      </c>
      <c r="D12" s="32">
        <f t="shared" ref="D12:S12" si="3">AVERAGE(D4:D11)</f>
        <v>14.3290375</v>
      </c>
      <c r="E12" s="32">
        <f t="shared" si="3"/>
        <v>60.390178571374996</v>
      </c>
      <c r="F12" s="32">
        <f t="shared" si="3"/>
        <v>139.214221275</v>
      </c>
      <c r="G12" s="32">
        <f t="shared" si="3"/>
        <v>197.19215927499999</v>
      </c>
      <c r="H12" s="32">
        <f t="shared" si="3"/>
        <v>163.54738377500001</v>
      </c>
      <c r="I12" s="32">
        <f t="shared" si="3"/>
        <v>197.53537283750001</v>
      </c>
      <c r="J12" s="32">
        <f t="shared" si="3"/>
        <v>238.37144338750002</v>
      </c>
      <c r="K12" s="32">
        <f t="shared" si="3"/>
        <v>272.47185037500003</v>
      </c>
      <c r="L12" s="32">
        <f t="shared" si="3"/>
        <v>272.28790657500002</v>
      </c>
      <c r="M12" s="32">
        <f t="shared" si="3"/>
        <v>223.09785727500002</v>
      </c>
      <c r="N12" s="32">
        <f t="shared" si="3"/>
        <v>155.99981328749999</v>
      </c>
      <c r="O12" s="32">
        <f t="shared" si="3"/>
        <v>190.05611543749998</v>
      </c>
      <c r="P12" s="32">
        <f t="shared" si="3"/>
        <v>93.006923611250002</v>
      </c>
      <c r="Q12" s="32">
        <f t="shared" si="3"/>
        <v>180.31995966250003</v>
      </c>
      <c r="R12" s="32">
        <f t="shared" si="3"/>
        <v>232.49478184999998</v>
      </c>
      <c r="S12" s="32">
        <f t="shared" si="3"/>
        <v>260.88233128749999</v>
      </c>
    </row>
    <row r="13" spans="1:35" ht="12" customHeight="1" x14ac:dyDescent="0.25">
      <c r="A13" s="19"/>
      <c r="B13" s="42"/>
      <c r="C13" s="38"/>
      <c r="D13" s="39"/>
      <c r="G13" s="89"/>
      <c r="H13" s="89"/>
      <c r="I13" s="89"/>
      <c r="J13" s="89"/>
      <c r="K13" s="89"/>
      <c r="L13" s="89"/>
    </row>
    <row r="14" spans="1:35" ht="12" customHeight="1" x14ac:dyDescent="0.3">
      <c r="A14" s="19"/>
      <c r="B14" s="43"/>
      <c r="C14" s="38"/>
      <c r="D14" s="39"/>
      <c r="G14" s="89"/>
      <c r="H14" s="89"/>
      <c r="I14" s="89"/>
      <c r="J14" s="89"/>
      <c r="K14" s="89"/>
      <c r="L14" s="89"/>
    </row>
    <row r="15" spans="1:35" ht="12" customHeight="1" x14ac:dyDescent="0.25">
      <c r="A15" s="19"/>
      <c r="B15" s="38"/>
      <c r="C15" s="38"/>
      <c r="D15" s="38"/>
      <c r="E15" s="38"/>
      <c r="F15" s="38"/>
      <c r="G15" s="38"/>
      <c r="H15" s="38"/>
      <c r="R15" s="41" t="s">
        <v>23</v>
      </c>
    </row>
    <row r="16" spans="1:35" ht="12" customHeight="1" x14ac:dyDescent="0.3">
      <c r="A16" s="19"/>
      <c r="B16" s="43"/>
      <c r="C16" s="43"/>
      <c r="D16" s="43"/>
      <c r="E16" s="43"/>
      <c r="F16" s="43"/>
      <c r="G16" s="43"/>
      <c r="H16" s="43"/>
      <c r="I16" s="43"/>
      <c r="J16" s="43"/>
      <c r="K16" s="43"/>
      <c r="L16" s="43"/>
    </row>
    <row r="17" spans="1:17" ht="12" customHeight="1" x14ac:dyDescent="0.25">
      <c r="A17" s="19"/>
    </row>
    <row r="18" spans="1:17" ht="12" customHeight="1" x14ac:dyDescent="0.25">
      <c r="A18" s="19"/>
    </row>
    <row r="19" spans="1:17" ht="12" customHeight="1" x14ac:dyDescent="0.25"/>
    <row r="20" spans="1:17" ht="12" customHeight="1" x14ac:dyDescent="0.25">
      <c r="J20" s="82"/>
      <c r="Q20" s="41" t="s">
        <v>23</v>
      </c>
    </row>
    <row r="21" spans="1:17" ht="12" customHeight="1" x14ac:dyDescent="0.25">
      <c r="G21" s="41" t="s">
        <v>23</v>
      </c>
    </row>
    <row r="22" spans="1:17" ht="12" customHeight="1" x14ac:dyDescent="0.25">
      <c r="K22" s="41" t="s">
        <v>23</v>
      </c>
    </row>
    <row r="23" spans="1:17" ht="12" customHeight="1" x14ac:dyDescent="0.25">
      <c r="F23" s="82"/>
      <c r="G23" s="82"/>
      <c r="H23" s="82"/>
      <c r="I23" s="82"/>
      <c r="J23" s="82"/>
      <c r="K23" s="82"/>
      <c r="L23" s="82"/>
    </row>
    <row r="24" spans="1:17" ht="12" customHeight="1" x14ac:dyDescent="0.25"/>
    <row r="25" spans="1:17" ht="12" customHeight="1" x14ac:dyDescent="0.25"/>
    <row r="26" spans="1:17" ht="12" customHeight="1" x14ac:dyDescent="0.25">
      <c r="F26" s="90"/>
      <c r="G26" s="90"/>
      <c r="H26" s="90"/>
    </row>
    <row r="27" spans="1:17" ht="12" customHeight="1" x14ac:dyDescent="0.25"/>
  </sheetData>
  <sortState xmlns:xlrd2="http://schemas.microsoft.com/office/spreadsheetml/2017/richdata2" ref="A4:S11">
    <sortCondition descending="1" ref="C4:C11"/>
  </sortState>
  <mergeCells count="1">
    <mergeCell ref="A1:L1"/>
  </mergeCells>
  <conditionalFormatting sqref="A4:A11">
    <cfRule type="containsText" priority="17" stopIfTrue="1" operator="containsText" text="AA">
      <formula>NOT(ISERROR(SEARCH("AA",A4)))</formula>
    </cfRule>
    <cfRule type="containsText" dxfId="649" priority="18" operator="containsText" text="A">
      <formula>NOT(ISERROR(SEARCH("A",A4)))</formula>
    </cfRule>
  </conditionalFormatting>
  <conditionalFormatting sqref="C4:C11">
    <cfRule type="top10" dxfId="648" priority="1895" rank="1"/>
    <cfRule type="aboveAverage" dxfId="647" priority="1896"/>
  </conditionalFormatting>
  <conditionalFormatting sqref="F4:F11">
    <cfRule type="top10" dxfId="646" priority="1897" rank="1"/>
    <cfRule type="aboveAverage" dxfId="645" priority="1898"/>
  </conditionalFormatting>
  <conditionalFormatting sqref="G4:G11">
    <cfRule type="top10" dxfId="644" priority="1899" rank="1"/>
    <cfRule type="aboveAverage" dxfId="643" priority="1900"/>
  </conditionalFormatting>
  <conditionalFormatting sqref="H4:H11">
    <cfRule type="top10" dxfId="642" priority="1901" rank="1"/>
    <cfRule type="aboveAverage" dxfId="641" priority="1902"/>
  </conditionalFormatting>
  <conditionalFormatting sqref="I4:I11">
    <cfRule type="top10" dxfId="640" priority="1903" rank="1"/>
    <cfRule type="aboveAverage" dxfId="639" priority="1904"/>
  </conditionalFormatting>
  <conditionalFormatting sqref="J4:J11">
    <cfRule type="top10" dxfId="638" priority="1905" rank="1"/>
    <cfRule type="aboveAverage" dxfId="637" priority="1906"/>
  </conditionalFormatting>
  <conditionalFormatting sqref="K4:K11">
    <cfRule type="top10" dxfId="636" priority="1907" rank="1"/>
    <cfRule type="aboveAverage" dxfId="635" priority="1908"/>
  </conditionalFormatting>
  <conditionalFormatting sqref="L4:L11">
    <cfRule type="top10" dxfId="634" priority="1909" rank="1"/>
    <cfRule type="aboveAverage" dxfId="633" priority="1910"/>
  </conditionalFormatting>
  <conditionalFormatting sqref="M4:M11">
    <cfRule type="top10" dxfId="632" priority="1911" rank="1"/>
    <cfRule type="aboveAverage" dxfId="631" priority="1912"/>
  </conditionalFormatting>
  <conditionalFormatting sqref="N4:N11">
    <cfRule type="top10" dxfId="630" priority="1913" rank="1"/>
    <cfRule type="aboveAverage" dxfId="629" priority="1914"/>
  </conditionalFormatting>
  <conditionalFormatting sqref="O4:O11">
    <cfRule type="top10" dxfId="628" priority="1915" rank="1"/>
    <cfRule type="aboveAverage" dxfId="627" priority="1916"/>
  </conditionalFormatting>
  <conditionalFormatting sqref="P4:P11">
    <cfRule type="top10" dxfId="626" priority="1917" rank="1"/>
    <cfRule type="aboveAverage" dxfId="625" priority="1918"/>
  </conditionalFormatting>
  <conditionalFormatting sqref="Q4:Q11">
    <cfRule type="top10" dxfId="624" priority="1919" rank="1"/>
    <cfRule type="aboveAverage" dxfId="623" priority="1920"/>
  </conditionalFormatting>
  <conditionalFormatting sqref="R4:R11">
    <cfRule type="top10" dxfId="622" priority="1921" rank="1"/>
    <cfRule type="aboveAverage" dxfId="621" priority="1922"/>
  </conditionalFormatting>
  <conditionalFormatting sqref="S4:S11">
    <cfRule type="top10" dxfId="620" priority="1923" rank="1"/>
    <cfRule type="aboveAverage" dxfId="619" priority="1924"/>
  </conditionalFormatting>
  <pageMargins left="0.5" right="0.5" top="0.5" bottom="0.5" header="0.3" footer="0.3"/>
  <pageSetup scale="8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EECE-61E0-425E-89E8-A5435D7DB552}">
  <sheetPr>
    <pageSetUpPr fitToPage="1"/>
  </sheetPr>
  <dimension ref="A1:R30"/>
  <sheetViews>
    <sheetView zoomScaleNormal="100" workbookViewId="0">
      <selection activeCell="W27" sqref="W27"/>
    </sheetView>
  </sheetViews>
  <sheetFormatPr defaultColWidth="9" defaultRowHeight="14.5" x14ac:dyDescent="0.35"/>
  <cols>
    <col min="1" max="1" width="9" style="432"/>
    <col min="2" max="2" width="22.54296875" style="432" bestFit="1" customWidth="1"/>
    <col min="3" max="4" width="9" style="432"/>
    <col min="5" max="5" width="11.36328125" style="432" customWidth="1"/>
    <col min="6" max="7" width="9" style="432"/>
    <col min="8" max="8" width="10.7265625" style="432" customWidth="1"/>
    <col min="9" max="9" width="9" style="432"/>
    <col min="10" max="11" width="10.1796875" style="432" customWidth="1"/>
    <col min="12" max="12" width="9" style="432"/>
    <col min="13" max="13" width="10.81640625" style="432" customWidth="1"/>
    <col min="14" max="14" width="17.54296875" style="432" customWidth="1"/>
    <col min="15" max="16384" width="9" style="432"/>
  </cols>
  <sheetData>
    <row r="1" spans="1:18" ht="30" customHeight="1" thickBot="1" x14ac:dyDescent="0.4">
      <c r="A1" s="516" t="s">
        <v>585</v>
      </c>
      <c r="B1" s="516"/>
      <c r="C1" s="516"/>
      <c r="D1" s="516"/>
      <c r="E1" s="516"/>
      <c r="F1" s="516"/>
      <c r="G1" s="516"/>
      <c r="H1" s="516"/>
      <c r="I1" s="516"/>
      <c r="J1" s="516"/>
      <c r="K1" s="516"/>
      <c r="L1" s="516"/>
      <c r="M1" s="516"/>
      <c r="N1" s="516"/>
    </row>
    <row r="2" spans="1:18" ht="15" thickBot="1" x14ac:dyDescent="0.4">
      <c r="A2" s="517" t="s">
        <v>526</v>
      </c>
      <c r="B2" s="518"/>
      <c r="C2" s="519"/>
      <c r="D2" s="517" t="s">
        <v>527</v>
      </c>
      <c r="E2" s="518"/>
      <c r="F2" s="518"/>
      <c r="G2" s="518"/>
      <c r="H2" s="518"/>
      <c r="I2" s="518"/>
      <c r="J2" s="517" t="s">
        <v>528</v>
      </c>
      <c r="K2" s="518"/>
      <c r="L2" s="518"/>
      <c r="M2" s="518"/>
      <c r="N2" s="520" t="s">
        <v>529</v>
      </c>
    </row>
    <row r="3" spans="1:18" ht="42" customHeight="1" thickBot="1" x14ac:dyDescent="0.4">
      <c r="A3" s="433"/>
      <c r="B3" s="434"/>
      <c r="C3" s="435" t="s">
        <v>530</v>
      </c>
      <c r="D3" s="522" t="s">
        <v>531</v>
      </c>
      <c r="E3" s="523"/>
      <c r="F3" s="535"/>
      <c r="G3" s="524" t="s">
        <v>532</v>
      </c>
      <c r="H3" s="525"/>
      <c r="I3" s="525"/>
      <c r="J3" s="524" t="s">
        <v>533</v>
      </c>
      <c r="K3" s="526"/>
      <c r="L3" s="524" t="s">
        <v>534</v>
      </c>
      <c r="M3" s="525"/>
      <c r="N3" s="521"/>
    </row>
    <row r="4" spans="1:18" x14ac:dyDescent="0.35">
      <c r="A4" s="436"/>
      <c r="B4" s="437"/>
      <c r="C4" s="438" t="s">
        <v>535</v>
      </c>
      <c r="D4" s="514" t="s">
        <v>536</v>
      </c>
      <c r="E4" s="515"/>
      <c r="F4" s="439" t="s">
        <v>537</v>
      </c>
      <c r="G4" s="514" t="s">
        <v>536</v>
      </c>
      <c r="H4" s="515"/>
      <c r="I4" s="439" t="s">
        <v>538</v>
      </c>
      <c r="J4" s="514" t="s">
        <v>536</v>
      </c>
      <c r="K4" s="515"/>
      <c r="L4" s="514" t="s">
        <v>536</v>
      </c>
      <c r="M4" s="515"/>
      <c r="N4" s="521"/>
    </row>
    <row r="5" spans="1:18" x14ac:dyDescent="0.35">
      <c r="A5" s="440" t="s">
        <v>539</v>
      </c>
      <c r="B5" s="441" t="s">
        <v>38</v>
      </c>
      <c r="C5" s="442" t="s">
        <v>540</v>
      </c>
      <c r="D5" s="443" t="s">
        <v>541</v>
      </c>
      <c r="E5" s="444" t="s">
        <v>542</v>
      </c>
      <c r="F5" s="444" t="s">
        <v>543</v>
      </c>
      <c r="G5" s="443" t="s">
        <v>541</v>
      </c>
      <c r="H5" s="444" t="s">
        <v>542</v>
      </c>
      <c r="I5" s="444" t="s">
        <v>543</v>
      </c>
      <c r="J5" s="443" t="s">
        <v>541</v>
      </c>
      <c r="K5" s="444" t="s">
        <v>542</v>
      </c>
      <c r="L5" s="443" t="s">
        <v>541</v>
      </c>
      <c r="M5" s="444" t="s">
        <v>542</v>
      </c>
      <c r="N5" s="521"/>
      <c r="O5" s="445"/>
      <c r="P5" s="445"/>
      <c r="Q5" s="446"/>
      <c r="R5" s="445"/>
    </row>
    <row r="6" spans="1:18" x14ac:dyDescent="0.35">
      <c r="A6" s="447" t="s">
        <v>194</v>
      </c>
      <c r="B6" s="448" t="s">
        <v>444</v>
      </c>
      <c r="C6" s="449">
        <v>213.4</v>
      </c>
      <c r="D6" s="450">
        <v>96.7</v>
      </c>
      <c r="E6" s="451">
        <v>94.6</v>
      </c>
      <c r="F6" s="451" t="s">
        <v>544</v>
      </c>
      <c r="G6" s="450">
        <v>193.2</v>
      </c>
      <c r="H6" s="451">
        <v>186.7</v>
      </c>
      <c r="I6" s="451" t="s">
        <v>544</v>
      </c>
      <c r="J6" s="450">
        <v>282.93748098055789</v>
      </c>
      <c r="K6" s="451">
        <v>263.84251496196117</v>
      </c>
      <c r="L6" s="450">
        <v>205.15174040459158</v>
      </c>
      <c r="M6" s="451">
        <v>202.38286449441247</v>
      </c>
      <c r="N6" s="453" t="s">
        <v>548</v>
      </c>
      <c r="O6" s="454"/>
      <c r="P6" s="454"/>
    </row>
    <row r="7" spans="1:18" x14ac:dyDescent="0.35">
      <c r="A7" s="447" t="s">
        <v>194</v>
      </c>
      <c r="B7" s="448" t="s">
        <v>445</v>
      </c>
      <c r="C7" s="449">
        <v>209.4</v>
      </c>
      <c r="D7" s="450">
        <v>97.2</v>
      </c>
      <c r="E7" s="451">
        <v>103.9</v>
      </c>
      <c r="F7" s="451" t="s">
        <v>544</v>
      </c>
      <c r="G7" s="450">
        <v>187</v>
      </c>
      <c r="H7" s="451">
        <v>188.6</v>
      </c>
      <c r="I7" s="451" t="s">
        <v>544</v>
      </c>
      <c r="J7" s="450">
        <v>301.05667354184283</v>
      </c>
      <c r="K7" s="451">
        <v>268.77219611158074</v>
      </c>
      <c r="L7" s="450">
        <v>209.51867986969373</v>
      </c>
      <c r="M7" s="451">
        <v>218.0461454811165</v>
      </c>
      <c r="N7" s="453" t="s">
        <v>548</v>
      </c>
      <c r="O7" s="454"/>
      <c r="P7" s="454"/>
    </row>
    <row r="8" spans="1:18" x14ac:dyDescent="0.35">
      <c r="A8" s="447" t="s">
        <v>199</v>
      </c>
      <c r="B8" s="448" t="s">
        <v>454</v>
      </c>
      <c r="C8" s="449">
        <v>209.1</v>
      </c>
      <c r="D8" s="450">
        <v>79.599999999999994</v>
      </c>
      <c r="E8" s="451">
        <v>90</v>
      </c>
      <c r="F8" s="451" t="s">
        <v>544</v>
      </c>
      <c r="G8" s="450">
        <v>199.2</v>
      </c>
      <c r="H8" s="451">
        <v>203.2</v>
      </c>
      <c r="I8" s="451" t="s">
        <v>544</v>
      </c>
      <c r="J8" s="450">
        <v>270.03223262890958</v>
      </c>
      <c r="K8" s="451">
        <v>241.95352290786138</v>
      </c>
      <c r="L8" s="450">
        <v>199.5444385907287</v>
      </c>
      <c r="M8" s="451">
        <v>209.14809357231039</v>
      </c>
      <c r="N8" s="453" t="s">
        <v>547</v>
      </c>
      <c r="O8" s="454"/>
      <c r="P8" s="454"/>
    </row>
    <row r="9" spans="1:18" x14ac:dyDescent="0.35">
      <c r="A9" s="447" t="s">
        <v>193</v>
      </c>
      <c r="B9" s="448" t="s">
        <v>446</v>
      </c>
      <c r="C9" s="455">
        <v>200.7</v>
      </c>
      <c r="D9" s="450">
        <v>85.9</v>
      </c>
      <c r="E9" s="451">
        <v>68</v>
      </c>
      <c r="F9" s="451" t="s">
        <v>544</v>
      </c>
      <c r="G9" s="456">
        <v>178.2</v>
      </c>
      <c r="H9" s="451">
        <v>172.8</v>
      </c>
      <c r="I9" s="451" t="s">
        <v>544</v>
      </c>
      <c r="J9" s="450">
        <v>278.85322468300933</v>
      </c>
      <c r="K9" s="451">
        <v>251.13094843617921</v>
      </c>
      <c r="L9" s="450">
        <v>192.02885848463794</v>
      </c>
      <c r="M9" s="451">
        <v>182.51891955672627</v>
      </c>
      <c r="N9" s="453" t="s">
        <v>548</v>
      </c>
      <c r="O9" s="454"/>
      <c r="P9" s="454"/>
    </row>
    <row r="10" spans="1:18" x14ac:dyDescent="0.35">
      <c r="A10" s="447" t="s">
        <v>195</v>
      </c>
      <c r="B10" s="448" t="s">
        <v>447</v>
      </c>
      <c r="C10" s="449">
        <v>196</v>
      </c>
      <c r="D10" s="450">
        <v>94.5</v>
      </c>
      <c r="E10" s="451">
        <v>84.9</v>
      </c>
      <c r="F10" s="451" t="s">
        <v>544</v>
      </c>
      <c r="G10" s="450">
        <v>177.7</v>
      </c>
      <c r="H10" s="451">
        <v>190</v>
      </c>
      <c r="I10" s="451" t="s">
        <v>545</v>
      </c>
      <c r="J10" s="450">
        <v>285.51573220625534</v>
      </c>
      <c r="K10" s="451">
        <v>268.13149957734578</v>
      </c>
      <c r="L10" s="450">
        <v>196.97002744596887</v>
      </c>
      <c r="M10" s="451">
        <v>191.61093246548799</v>
      </c>
      <c r="N10" s="453"/>
      <c r="O10" s="454"/>
      <c r="P10" s="454"/>
    </row>
    <row r="11" spans="1:18" x14ac:dyDescent="0.35">
      <c r="A11" s="447" t="s">
        <v>195</v>
      </c>
      <c r="B11" s="448" t="s">
        <v>448</v>
      </c>
      <c r="C11" s="449">
        <v>195.7</v>
      </c>
      <c r="D11" s="450">
        <v>86.4</v>
      </c>
      <c r="E11" s="451">
        <v>80.400000000000006</v>
      </c>
      <c r="F11" s="451" t="s">
        <v>544</v>
      </c>
      <c r="G11" s="450">
        <v>177.9</v>
      </c>
      <c r="H11" s="451">
        <v>179.1</v>
      </c>
      <c r="I11" s="451" t="s">
        <v>544</v>
      </c>
      <c r="J11" s="450">
        <v>258.57186542688083</v>
      </c>
      <c r="K11" s="451">
        <v>237.4892672865596</v>
      </c>
      <c r="L11" s="450">
        <v>197.34814267817941</v>
      </c>
      <c r="M11" s="451">
        <v>199.48854726907692</v>
      </c>
      <c r="N11" s="453" t="s">
        <v>546</v>
      </c>
      <c r="O11" s="454"/>
      <c r="P11" s="454"/>
    </row>
    <row r="12" spans="1:18" x14ac:dyDescent="0.35">
      <c r="A12" s="447" t="s">
        <v>195</v>
      </c>
      <c r="B12" s="448" t="s">
        <v>449</v>
      </c>
      <c r="C12" s="455">
        <v>194.1</v>
      </c>
      <c r="D12" s="450">
        <v>97.8</v>
      </c>
      <c r="E12" s="451">
        <v>97.9</v>
      </c>
      <c r="F12" s="473" t="s">
        <v>544</v>
      </c>
      <c r="G12" s="456">
        <v>168.4</v>
      </c>
      <c r="H12" s="451">
        <v>168.8</v>
      </c>
      <c r="I12" s="451" t="s">
        <v>544</v>
      </c>
      <c r="J12" s="450">
        <v>252.73268977176667</v>
      </c>
      <c r="K12" s="451">
        <v>234.66872967032964</v>
      </c>
      <c r="L12" s="450">
        <v>197.96671258290951</v>
      </c>
      <c r="M12" s="451">
        <v>197.38301527758199</v>
      </c>
      <c r="N12" s="453" t="s">
        <v>548</v>
      </c>
    </row>
    <row r="13" spans="1:18" x14ac:dyDescent="0.35">
      <c r="A13" s="447" t="s">
        <v>201</v>
      </c>
      <c r="B13" s="448" t="s">
        <v>450</v>
      </c>
      <c r="C13" s="455">
        <v>191.2</v>
      </c>
      <c r="D13" s="450">
        <v>79.2</v>
      </c>
      <c r="E13" s="451">
        <v>75</v>
      </c>
      <c r="F13" s="473" t="s">
        <v>553</v>
      </c>
      <c r="G13" s="456">
        <v>160.69999999999999</v>
      </c>
      <c r="H13" s="451">
        <v>154.19999999999999</v>
      </c>
      <c r="I13" s="451" t="s">
        <v>544</v>
      </c>
      <c r="J13" s="450">
        <v>254.16947016060868</v>
      </c>
      <c r="K13" s="451">
        <v>224.2592520710059</v>
      </c>
      <c r="L13" s="450">
        <v>180.85672541195768</v>
      </c>
      <c r="M13" s="451">
        <v>180.60212182655826</v>
      </c>
      <c r="N13" s="453"/>
      <c r="O13" s="454"/>
      <c r="P13" s="454"/>
    </row>
    <row r="14" spans="1:18" ht="15" thickBot="1" x14ac:dyDescent="0.4">
      <c r="A14" s="458"/>
      <c r="B14" s="459" t="s">
        <v>13</v>
      </c>
      <c r="C14" s="460">
        <f>AVERAGE(C6:C13)</f>
        <v>201.2</v>
      </c>
      <c r="D14" s="461">
        <f>AVERAGE(D6:D13)</f>
        <v>89.662499999999994</v>
      </c>
      <c r="E14" s="462">
        <f>AVERAGE(E6:E13)</f>
        <v>86.837499999999991</v>
      </c>
      <c r="F14" s="460"/>
      <c r="G14" s="461">
        <f>AVERAGE(G6:G13)</f>
        <v>180.28750000000002</v>
      </c>
      <c r="H14" s="462">
        <f>AVERAGE(H6:H13)</f>
        <v>180.42499999999998</v>
      </c>
      <c r="I14" s="462"/>
      <c r="J14" s="461">
        <f>AVERAGE(J6:J13)</f>
        <v>272.98367117497889</v>
      </c>
      <c r="K14" s="462">
        <f>AVERAGE(K6:K13)</f>
        <v>248.78099137785293</v>
      </c>
      <c r="L14" s="461">
        <f>AVERAGE(L6:L13)</f>
        <v>197.42316568358345</v>
      </c>
      <c r="M14" s="462">
        <f>AVERAGE(M6:M13)</f>
        <v>197.64757999290885</v>
      </c>
      <c r="N14" s="464"/>
    </row>
    <row r="15" spans="1:18" x14ac:dyDescent="0.35">
      <c r="A15" s="465"/>
      <c r="B15" s="465"/>
      <c r="C15" s="466"/>
      <c r="D15" s="467"/>
      <c r="E15" s="467"/>
      <c r="F15" s="467"/>
      <c r="G15" s="467"/>
      <c r="H15" s="467"/>
      <c r="I15" s="467"/>
      <c r="J15" s="467"/>
      <c r="K15" s="467"/>
      <c r="L15" s="467"/>
      <c r="M15" s="467"/>
      <c r="N15" s="467"/>
    </row>
    <row r="16" spans="1:18" x14ac:dyDescent="0.35">
      <c r="A16" s="468"/>
      <c r="B16" s="469"/>
      <c r="C16" s="468"/>
      <c r="D16" s="470"/>
      <c r="E16" s="468"/>
      <c r="F16" s="468"/>
      <c r="G16" s="468"/>
      <c r="H16" s="468"/>
      <c r="I16" s="468"/>
      <c r="J16" s="468"/>
      <c r="K16" s="468"/>
      <c r="L16" s="468"/>
      <c r="M16" s="468"/>
      <c r="N16" s="468"/>
    </row>
    <row r="17" spans="1:14" x14ac:dyDescent="0.35">
      <c r="A17" s="468"/>
      <c r="B17" s="469"/>
      <c r="C17" s="468"/>
      <c r="D17" s="470"/>
      <c r="E17" s="468"/>
      <c r="F17" s="468"/>
      <c r="G17" s="468"/>
      <c r="H17" s="468"/>
      <c r="I17" s="468"/>
      <c r="J17" s="468"/>
      <c r="K17" s="468"/>
      <c r="L17" s="468"/>
      <c r="M17" s="468"/>
      <c r="N17" s="468"/>
    </row>
    <row r="18" spans="1:14" x14ac:dyDescent="0.35">
      <c r="A18" s="468"/>
      <c r="B18" s="469"/>
      <c r="C18" s="468"/>
      <c r="D18" s="470"/>
      <c r="E18" s="468"/>
      <c r="F18" s="468"/>
      <c r="G18" s="471"/>
      <c r="H18" s="471"/>
      <c r="I18" s="471"/>
      <c r="J18" s="471"/>
      <c r="K18" s="471"/>
      <c r="L18" s="471"/>
      <c r="M18" s="471"/>
      <c r="N18" s="471"/>
    </row>
    <row r="19" spans="1:14" x14ac:dyDescent="0.35">
      <c r="A19" s="468"/>
      <c r="B19" s="468"/>
      <c r="C19" s="468"/>
      <c r="D19" s="468"/>
      <c r="E19" s="468"/>
      <c r="F19" s="468"/>
      <c r="G19" s="468"/>
      <c r="H19" s="468"/>
      <c r="I19" s="468"/>
      <c r="J19" s="468"/>
      <c r="K19" s="468"/>
      <c r="L19" s="468"/>
      <c r="M19" s="468"/>
      <c r="N19" s="468"/>
    </row>
    <row r="20" spans="1:14" x14ac:dyDescent="0.35">
      <c r="A20" s="471"/>
      <c r="B20" s="471"/>
      <c r="C20" s="471"/>
      <c r="D20" s="471"/>
      <c r="E20" s="471"/>
      <c r="F20" s="471"/>
      <c r="G20" s="471"/>
      <c r="H20" s="471"/>
      <c r="I20" s="471"/>
      <c r="J20" s="471"/>
      <c r="K20" s="471"/>
      <c r="L20" s="471"/>
      <c r="M20" s="471"/>
      <c r="N20" s="471"/>
    </row>
    <row r="21" spans="1:14" x14ac:dyDescent="0.35">
      <c r="A21" s="471"/>
      <c r="B21" s="471"/>
      <c r="C21" s="471"/>
      <c r="D21" s="471"/>
      <c r="E21" s="471"/>
      <c r="F21" s="471"/>
      <c r="G21" s="471"/>
      <c r="H21" s="471"/>
      <c r="I21" s="471"/>
      <c r="J21" s="471"/>
      <c r="K21" s="471"/>
      <c r="L21" s="471"/>
      <c r="M21" s="471"/>
      <c r="N21" s="471"/>
    </row>
    <row r="22" spans="1:14" x14ac:dyDescent="0.35">
      <c r="A22" s="471"/>
      <c r="B22" s="471"/>
      <c r="C22" s="471"/>
      <c r="D22" s="471"/>
      <c r="E22" s="471"/>
      <c r="F22" s="471"/>
      <c r="G22" s="471"/>
      <c r="H22" s="471"/>
      <c r="I22" s="471"/>
      <c r="J22" s="471"/>
      <c r="K22" s="471"/>
      <c r="L22" s="471"/>
      <c r="M22" s="471"/>
      <c r="N22" s="471"/>
    </row>
    <row r="23" spans="1:14" x14ac:dyDescent="0.35">
      <c r="A23" s="471"/>
      <c r="B23" s="471"/>
      <c r="C23" s="471"/>
      <c r="D23" s="471"/>
      <c r="E23" s="471"/>
      <c r="F23" s="471"/>
      <c r="G23" s="471"/>
      <c r="H23" s="471"/>
      <c r="I23" s="471"/>
      <c r="J23" s="471"/>
      <c r="K23" s="471"/>
      <c r="L23" s="471"/>
      <c r="M23" s="471"/>
      <c r="N23" s="471"/>
    </row>
    <row r="24" spans="1:14" x14ac:dyDescent="0.35">
      <c r="A24" s="471"/>
      <c r="B24" s="471"/>
      <c r="C24" s="471"/>
      <c r="D24" s="471"/>
      <c r="E24" s="471"/>
      <c r="F24" s="471"/>
      <c r="G24" s="471"/>
      <c r="H24" s="471"/>
      <c r="I24" s="471"/>
      <c r="J24" s="471"/>
      <c r="K24" s="471"/>
      <c r="L24" s="471"/>
      <c r="M24" s="471"/>
      <c r="N24" s="471"/>
    </row>
    <row r="25" spans="1:14" x14ac:dyDescent="0.35">
      <c r="A25" s="471"/>
      <c r="B25" s="471"/>
      <c r="C25" s="471"/>
      <c r="D25" s="471"/>
      <c r="E25" s="471"/>
      <c r="F25" s="471"/>
      <c r="G25" s="471"/>
      <c r="H25" s="471"/>
      <c r="I25" s="471"/>
      <c r="J25" s="471"/>
      <c r="K25" s="471"/>
      <c r="L25" s="471"/>
      <c r="M25" s="471"/>
      <c r="N25" s="471"/>
    </row>
    <row r="26" spans="1:14" x14ac:dyDescent="0.35">
      <c r="A26" s="471"/>
      <c r="B26" s="471"/>
      <c r="C26" s="471"/>
      <c r="D26" s="471"/>
      <c r="E26" s="471"/>
      <c r="F26" s="471"/>
      <c r="G26" s="471"/>
      <c r="H26" s="471"/>
      <c r="I26" s="471"/>
      <c r="J26" s="471"/>
      <c r="K26" s="471"/>
      <c r="L26" s="471"/>
      <c r="M26" s="471"/>
      <c r="N26" s="471"/>
    </row>
    <row r="27" spans="1:14" x14ac:dyDescent="0.35">
      <c r="A27" s="471"/>
      <c r="B27" s="471"/>
      <c r="C27" s="471"/>
      <c r="D27" s="471"/>
      <c r="E27" s="471"/>
      <c r="F27" s="471"/>
      <c r="G27" s="471"/>
      <c r="H27" s="471"/>
      <c r="I27" s="471"/>
      <c r="J27" s="471"/>
      <c r="K27" s="471"/>
      <c r="L27" s="471"/>
      <c r="M27" s="471"/>
      <c r="N27" s="471"/>
    </row>
    <row r="28" spans="1:14" x14ac:dyDescent="0.35">
      <c r="A28" s="471"/>
      <c r="B28" s="471"/>
      <c r="C28" s="471"/>
      <c r="D28" s="471"/>
      <c r="E28" s="471"/>
      <c r="F28" s="471"/>
      <c r="G28" s="471"/>
      <c r="H28" s="471"/>
      <c r="I28" s="471"/>
      <c r="J28" s="471"/>
      <c r="K28" s="471"/>
      <c r="L28" s="471"/>
      <c r="M28" s="471"/>
      <c r="N28" s="471"/>
    </row>
    <row r="29" spans="1:14" x14ac:dyDescent="0.35">
      <c r="A29" s="471"/>
      <c r="B29" s="471"/>
      <c r="C29" s="471"/>
      <c r="D29" s="471"/>
      <c r="E29" s="471"/>
      <c r="F29" s="471"/>
      <c r="G29" s="471"/>
      <c r="H29" s="471"/>
      <c r="I29" s="472"/>
      <c r="J29" s="472"/>
      <c r="K29" s="472"/>
      <c r="L29" s="472"/>
      <c r="M29" s="472"/>
      <c r="N29" s="471"/>
    </row>
    <row r="30" spans="1:14" x14ac:dyDescent="0.35">
      <c r="A30" s="471"/>
      <c r="B30" s="471"/>
      <c r="C30" s="471"/>
      <c r="D30" s="471"/>
      <c r="E30" s="471"/>
      <c r="F30" s="471"/>
      <c r="G30" s="471"/>
      <c r="H30" s="471"/>
      <c r="I30" s="472"/>
      <c r="J30" s="472"/>
      <c r="K30" s="472"/>
      <c r="L30" s="472"/>
      <c r="M30" s="472"/>
      <c r="N30" s="471"/>
    </row>
  </sheetData>
  <mergeCells count="13">
    <mergeCell ref="G4:H4"/>
    <mergeCell ref="J4:K4"/>
    <mergeCell ref="L4:M4"/>
    <mergeCell ref="A1:N1"/>
    <mergeCell ref="A2:C2"/>
    <mergeCell ref="D2:I2"/>
    <mergeCell ref="J2:M2"/>
    <mergeCell ref="N2:N5"/>
    <mergeCell ref="D3:F3"/>
    <mergeCell ref="G3:I3"/>
    <mergeCell ref="J3:K3"/>
    <mergeCell ref="L3:M3"/>
    <mergeCell ref="D4:E4"/>
  </mergeCells>
  <conditionalFormatting sqref="A6:N13">
    <cfRule type="expression" dxfId="618" priority="1">
      <formula>MOD(ROW(),2)=0</formula>
    </cfRule>
  </conditionalFormatting>
  <pageMargins left="0.5" right="0.5" top="0.5" bottom="0.5" header="0.3" footer="0.3"/>
  <pageSetup scale="8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6" tint="0.59999389629810485"/>
    <pageSetUpPr fitToPage="1"/>
  </sheetPr>
  <dimension ref="A1:P17"/>
  <sheetViews>
    <sheetView zoomScaleNormal="100" workbookViewId="0">
      <selection activeCell="W27" sqref="W27"/>
    </sheetView>
  </sheetViews>
  <sheetFormatPr defaultColWidth="9.1796875" defaultRowHeight="12.5" x14ac:dyDescent="0.25"/>
  <cols>
    <col min="1" max="1" width="24.26953125" style="12" customWidth="1"/>
    <col min="2" max="3" width="12.36328125" style="12" customWidth="1"/>
    <col min="4" max="4" width="12.36328125" style="12" hidden="1" customWidth="1"/>
    <col min="5" max="8" width="10.36328125" style="12" customWidth="1"/>
    <col min="9" max="12" width="11.36328125" style="12" customWidth="1"/>
    <col min="13" max="13" width="11.1796875" style="12" customWidth="1"/>
    <col min="14" max="14" width="10.36328125" style="12" customWidth="1"/>
    <col min="15" max="16" width="11.36328125" style="12" customWidth="1"/>
    <col min="17" max="16384" width="9.1796875" style="12"/>
  </cols>
  <sheetData>
    <row r="1" spans="1:16" ht="30" customHeight="1" thickBot="1" x14ac:dyDescent="0.35">
      <c r="A1" s="530" t="s">
        <v>586</v>
      </c>
      <c r="B1" s="530"/>
      <c r="C1" s="530"/>
      <c r="D1" s="531"/>
      <c r="E1" s="530"/>
      <c r="F1" s="530"/>
      <c r="G1" s="530"/>
      <c r="H1" s="530"/>
      <c r="I1" s="530"/>
      <c r="J1" s="530"/>
      <c r="K1" s="530"/>
      <c r="L1" s="530"/>
      <c r="M1" s="530"/>
      <c r="N1" s="530"/>
      <c r="O1" s="530"/>
      <c r="P1" s="530"/>
    </row>
    <row r="2" spans="1:16" ht="13.5" thickBot="1" x14ac:dyDescent="0.35">
      <c r="A2" s="33"/>
      <c r="B2" s="33"/>
      <c r="C2" s="33"/>
      <c r="D2" s="33"/>
      <c r="E2" s="527" t="s">
        <v>22</v>
      </c>
      <c r="F2" s="528"/>
      <c r="G2" s="528"/>
      <c r="H2" s="529"/>
      <c r="I2" s="527" t="s">
        <v>20</v>
      </c>
      <c r="J2" s="528"/>
      <c r="K2" s="528"/>
      <c r="L2" s="528"/>
      <c r="M2" s="527" t="s">
        <v>21</v>
      </c>
      <c r="N2" s="528"/>
      <c r="O2" s="528"/>
      <c r="P2" s="528"/>
    </row>
    <row r="3" spans="1:16" ht="47.25" customHeight="1" x14ac:dyDescent="0.3">
      <c r="A3" s="30" t="s">
        <v>167</v>
      </c>
      <c r="B3" s="29" t="s">
        <v>165</v>
      </c>
      <c r="C3" s="29" t="s">
        <v>166</v>
      </c>
      <c r="D3" s="475"/>
      <c r="E3" s="78" t="s">
        <v>39</v>
      </c>
      <c r="F3" s="73" t="s">
        <v>62</v>
      </c>
      <c r="G3" s="73" t="s">
        <v>63</v>
      </c>
      <c r="H3" s="155" t="s">
        <v>124</v>
      </c>
      <c r="I3" s="78" t="s">
        <v>66</v>
      </c>
      <c r="J3" s="73" t="s">
        <v>62</v>
      </c>
      <c r="K3" s="73" t="s">
        <v>63</v>
      </c>
      <c r="L3" s="73" t="s">
        <v>125</v>
      </c>
      <c r="M3" s="162" t="s">
        <v>65</v>
      </c>
      <c r="N3" s="73" t="s">
        <v>62</v>
      </c>
      <c r="O3" s="73" t="s">
        <v>63</v>
      </c>
      <c r="P3" s="73" t="s">
        <v>125</v>
      </c>
    </row>
    <row r="4" spans="1:16" x14ac:dyDescent="0.25">
      <c r="A4" s="49" t="s">
        <v>558</v>
      </c>
      <c r="B4" s="49" t="s">
        <v>184</v>
      </c>
      <c r="C4" s="49" t="s">
        <v>24</v>
      </c>
      <c r="D4" s="49" t="s">
        <v>174</v>
      </c>
      <c r="E4" s="92">
        <f t="shared" ref="E4:G6" si="0">AVERAGE(I4,M4)</f>
        <v>216.47</v>
      </c>
      <c r="F4" s="52">
        <f t="shared" si="0"/>
        <v>15.225299999999999</v>
      </c>
      <c r="G4" s="52">
        <f t="shared" si="0"/>
        <v>59.959064285499998</v>
      </c>
      <c r="H4" s="94" t="str">
        <f>IF(AND(L4="*",P4="*"),"*","")</f>
        <v>*</v>
      </c>
      <c r="I4" s="92">
        <v>223.84</v>
      </c>
      <c r="J4" s="52">
        <v>16.229199999999999</v>
      </c>
      <c r="K4" s="52">
        <v>59.1967</v>
      </c>
      <c r="L4" s="52" t="s">
        <v>557</v>
      </c>
      <c r="M4" s="163">
        <v>209.1</v>
      </c>
      <c r="N4" s="51">
        <v>14.221399999999999</v>
      </c>
      <c r="O4" s="51">
        <v>60.721428570999997</v>
      </c>
      <c r="P4" s="51" t="s">
        <v>557</v>
      </c>
    </row>
    <row r="5" spans="1:16" x14ac:dyDescent="0.25">
      <c r="A5" s="164" t="s">
        <v>364</v>
      </c>
      <c r="B5" s="164" t="s">
        <v>252</v>
      </c>
      <c r="C5" s="164" t="s">
        <v>254</v>
      </c>
      <c r="D5" s="164" t="s">
        <v>246</v>
      </c>
      <c r="E5" s="165">
        <f t="shared" si="0"/>
        <v>199.345</v>
      </c>
      <c r="F5" s="166">
        <f t="shared" si="0"/>
        <v>14.985749999999999</v>
      </c>
      <c r="G5" s="166">
        <f t="shared" si="0"/>
        <v>60.098600000000005</v>
      </c>
      <c r="H5" s="167" t="str">
        <f>IF(AND(L5="*",P5="*"),"*","")</f>
        <v/>
      </c>
      <c r="I5" s="165">
        <v>197.99</v>
      </c>
      <c r="J5" s="166">
        <v>15.835800000000001</v>
      </c>
      <c r="K5" s="166">
        <v>59.347200000000001</v>
      </c>
      <c r="L5" s="166"/>
      <c r="M5" s="168">
        <v>200.7</v>
      </c>
      <c r="N5" s="169">
        <v>14.1357</v>
      </c>
      <c r="O5" s="169">
        <v>60.85</v>
      </c>
      <c r="P5" s="169"/>
    </row>
    <row r="6" spans="1:16" x14ac:dyDescent="0.25">
      <c r="A6" s="49" t="s">
        <v>366</v>
      </c>
      <c r="B6" s="49" t="s">
        <v>184</v>
      </c>
      <c r="C6" s="49" t="s">
        <v>24</v>
      </c>
      <c r="D6" s="49" t="s">
        <v>132</v>
      </c>
      <c r="E6" s="92">
        <f t="shared" si="0"/>
        <v>196.38</v>
      </c>
      <c r="F6" s="52">
        <f t="shared" si="0"/>
        <v>15.396049999999999</v>
      </c>
      <c r="G6" s="52">
        <f t="shared" si="0"/>
        <v>60.581842856999998</v>
      </c>
      <c r="H6" s="94" t="str">
        <f>IF(AND(L6="*",P6="*"),"*","")</f>
        <v/>
      </c>
      <c r="I6" s="92">
        <v>198.66</v>
      </c>
      <c r="J6" s="52">
        <v>16.392099999999999</v>
      </c>
      <c r="K6" s="52">
        <v>60.1494</v>
      </c>
      <c r="L6" s="52"/>
      <c r="M6" s="163">
        <v>194.1</v>
      </c>
      <c r="N6" s="51">
        <v>14.4</v>
      </c>
      <c r="O6" s="51">
        <v>61.014285714000003</v>
      </c>
      <c r="P6" s="51"/>
    </row>
    <row r="7" spans="1:16" ht="13.5" thickBot="1" x14ac:dyDescent="0.35">
      <c r="A7" s="68" t="s">
        <v>13</v>
      </c>
      <c r="B7" s="68"/>
      <c r="C7" s="68"/>
      <c r="D7" s="68"/>
      <c r="E7" s="93">
        <f>AVERAGE(E4:E6)</f>
        <v>204.06499999999997</v>
      </c>
      <c r="F7" s="70">
        <f>AVERAGE(F4:F6)</f>
        <v>15.202366666666668</v>
      </c>
      <c r="G7" s="70">
        <f>AVERAGE(G4:G6)</f>
        <v>60.213169047500003</v>
      </c>
      <c r="H7" s="95"/>
      <c r="I7" s="93">
        <f>AVERAGE(I4:I6)</f>
        <v>206.83</v>
      </c>
      <c r="J7" s="70">
        <f>AVERAGE(J4:J6)</f>
        <v>16.152366666666666</v>
      </c>
      <c r="K7" s="70">
        <f>AVERAGE(K4:K6)</f>
        <v>59.564433333333341</v>
      </c>
      <c r="L7" s="70"/>
      <c r="M7" s="93">
        <f>AVERAGE(M4:M6)</f>
        <v>201.29999999999998</v>
      </c>
      <c r="N7" s="70">
        <f>AVERAGE(N4:N6)</f>
        <v>14.252366666666667</v>
      </c>
      <c r="O7" s="70">
        <f>AVERAGE(O4:O6)</f>
        <v>60.861904761666665</v>
      </c>
      <c r="P7" s="70"/>
    </row>
    <row r="8" spans="1:16" ht="13" x14ac:dyDescent="0.3">
      <c r="A8" s="13"/>
      <c r="B8" s="13"/>
      <c r="C8" s="13"/>
      <c r="D8" s="13"/>
      <c r="E8" s="14"/>
      <c r="F8" s="16"/>
      <c r="G8" s="16"/>
      <c r="H8" s="16"/>
      <c r="I8" s="14"/>
      <c r="J8" s="16"/>
      <c r="K8" s="16"/>
      <c r="L8" s="16"/>
      <c r="M8" s="14"/>
      <c r="N8" s="16"/>
      <c r="O8" s="15"/>
      <c r="P8" s="15"/>
    </row>
    <row r="13" spans="1:16" x14ac:dyDescent="0.25">
      <c r="N13" s="15"/>
    </row>
    <row r="14" spans="1:16" ht="14.5" x14ac:dyDescent="0.25">
      <c r="F14" s="17"/>
      <c r="G14" s="17"/>
      <c r="H14" s="17"/>
      <c r="I14" s="17"/>
      <c r="J14" s="17"/>
      <c r="M14" s="17"/>
      <c r="N14" s="17"/>
      <c r="O14" s="17"/>
      <c r="P14" s="17"/>
    </row>
    <row r="17" spans="15:16" x14ac:dyDescent="0.25">
      <c r="O17" s="53" t="s">
        <v>23</v>
      </c>
      <c r="P17" s="53"/>
    </row>
  </sheetData>
  <sortState xmlns:xlrd2="http://schemas.microsoft.com/office/spreadsheetml/2017/richdata2" ref="A4:P6">
    <sortCondition descending="1" ref="E4:E6"/>
  </sortState>
  <mergeCells count="4">
    <mergeCell ref="A1:P1"/>
    <mergeCell ref="E2:H2"/>
    <mergeCell ref="M2:P2"/>
    <mergeCell ref="I2:L2"/>
  </mergeCells>
  <conditionalFormatting sqref="A4:P6">
    <cfRule type="expression" dxfId="617" priority="1">
      <formula>MOD(ROW(),2)=0</formula>
    </cfRule>
  </conditionalFormatting>
  <pageMargins left="0.5" right="0.5" top="0.5" bottom="0.5" header="0.3" footer="0.3"/>
  <pageSetup scale="72"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6" tint="0.59999389629810485"/>
    <pageSetUpPr fitToPage="1"/>
  </sheetPr>
  <dimension ref="A1:J49"/>
  <sheetViews>
    <sheetView topLeftCell="B1" zoomScaleNormal="100" workbookViewId="0">
      <selection activeCell="W27" sqref="W27"/>
    </sheetView>
  </sheetViews>
  <sheetFormatPr defaultColWidth="14.7265625" defaultRowHeight="13" x14ac:dyDescent="0.3"/>
  <cols>
    <col min="1" max="1" width="15.1796875" style="265" hidden="1" customWidth="1"/>
    <col min="2" max="2" width="31.7265625" style="5" customWidth="1"/>
    <col min="3" max="3" width="16.1796875" style="225" customWidth="1"/>
    <col min="4" max="4" width="21.54296875" style="225" customWidth="1"/>
    <col min="5" max="7" width="14.7265625" style="5"/>
    <col min="8" max="8" width="21.26953125" style="268" customWidth="1"/>
    <col min="9" max="9" width="14.7265625" style="5"/>
    <col min="10" max="10" width="14.7265625" style="18"/>
    <col min="11" max="16384" width="14.7265625" style="1"/>
  </cols>
  <sheetData>
    <row r="1" spans="1:10" s="224" customFormat="1" ht="30" customHeight="1" thickBot="1" x14ac:dyDescent="0.35">
      <c r="A1" s="126"/>
      <c r="B1" s="539" t="s">
        <v>587</v>
      </c>
      <c r="C1" s="539"/>
      <c r="D1" s="539"/>
      <c r="E1" s="539"/>
      <c r="F1" s="539"/>
      <c r="G1" s="539"/>
      <c r="H1" s="539"/>
    </row>
    <row r="2" spans="1:10" ht="28" x14ac:dyDescent="0.3">
      <c r="A2" s="262" t="s">
        <v>97</v>
      </c>
      <c r="B2" s="263" t="s">
        <v>38</v>
      </c>
      <c r="C2" s="263" t="s">
        <v>127</v>
      </c>
      <c r="D2" s="263" t="s">
        <v>95</v>
      </c>
      <c r="E2" s="263" t="s">
        <v>30</v>
      </c>
      <c r="F2" s="263" t="s">
        <v>11</v>
      </c>
      <c r="G2" s="263" t="s">
        <v>126</v>
      </c>
      <c r="H2" s="263" t="s">
        <v>67</v>
      </c>
      <c r="I2" s="1"/>
      <c r="J2" s="1"/>
    </row>
    <row r="3" spans="1:10" s="19" customFormat="1" ht="12.65" customHeight="1" x14ac:dyDescent="0.25">
      <c r="A3" s="264" t="s">
        <v>231</v>
      </c>
      <c r="B3" s="266" t="s">
        <v>339</v>
      </c>
      <c r="C3" s="266" t="s">
        <v>248</v>
      </c>
      <c r="D3" s="266" t="s">
        <v>249</v>
      </c>
      <c r="E3" s="266" t="s">
        <v>185</v>
      </c>
      <c r="F3" s="266">
        <v>115</v>
      </c>
      <c r="G3" s="266" t="s">
        <v>189</v>
      </c>
      <c r="H3" s="267" t="s">
        <v>257</v>
      </c>
    </row>
    <row r="4" spans="1:10" s="19" customFormat="1" ht="12.65" customHeight="1" x14ac:dyDescent="0.25">
      <c r="A4" s="264" t="s">
        <v>232</v>
      </c>
      <c r="B4" s="266" t="s">
        <v>556</v>
      </c>
      <c r="C4" s="266" t="s">
        <v>184</v>
      </c>
      <c r="D4" s="266" t="s">
        <v>24</v>
      </c>
      <c r="E4" s="266" t="s">
        <v>185</v>
      </c>
      <c r="F4" s="266">
        <v>114</v>
      </c>
      <c r="G4" s="266" t="s">
        <v>189</v>
      </c>
      <c r="H4" s="267" t="s">
        <v>256</v>
      </c>
    </row>
    <row r="5" spans="1:10" s="19" customFormat="1" ht="12.65" customHeight="1" x14ac:dyDescent="0.25">
      <c r="A5" s="264" t="s">
        <v>173</v>
      </c>
      <c r="B5" s="266" t="s">
        <v>338</v>
      </c>
      <c r="C5" s="266" t="s">
        <v>184</v>
      </c>
      <c r="D5" s="266" t="s">
        <v>24</v>
      </c>
      <c r="E5" s="266" t="s">
        <v>185</v>
      </c>
      <c r="F5" s="266">
        <v>114</v>
      </c>
      <c r="G5" s="266" t="s">
        <v>189</v>
      </c>
      <c r="H5" s="267" t="s">
        <v>256</v>
      </c>
    </row>
    <row r="6" spans="1:10" s="19" customFormat="1" ht="12.65" customHeight="1" x14ac:dyDescent="0.25">
      <c r="A6" s="264" t="s">
        <v>224</v>
      </c>
      <c r="B6" s="266" t="s">
        <v>340</v>
      </c>
      <c r="C6" s="266" t="s">
        <v>184</v>
      </c>
      <c r="D6" s="266" t="s">
        <v>24</v>
      </c>
      <c r="E6" s="266" t="s">
        <v>185</v>
      </c>
      <c r="F6" s="266">
        <v>111</v>
      </c>
      <c r="G6" s="266" t="s">
        <v>187</v>
      </c>
      <c r="H6" s="267" t="s">
        <v>258</v>
      </c>
    </row>
    <row r="7" spans="1:10" s="19" customFormat="1" ht="12.65" customHeight="1" x14ac:dyDescent="0.25">
      <c r="A7" s="264" t="s">
        <v>233</v>
      </c>
      <c r="B7" s="266" t="s">
        <v>341</v>
      </c>
      <c r="C7" s="266" t="s">
        <v>184</v>
      </c>
      <c r="D7" s="266" t="s">
        <v>24</v>
      </c>
      <c r="E7" s="266" t="s">
        <v>186</v>
      </c>
      <c r="F7" s="266">
        <v>114</v>
      </c>
      <c r="G7" s="266" t="s">
        <v>189</v>
      </c>
      <c r="H7" s="267" t="s">
        <v>259</v>
      </c>
    </row>
    <row r="8" spans="1:10" s="19" customFormat="1" ht="12.65" customHeight="1" x14ac:dyDescent="0.25">
      <c r="A8" s="264" t="s">
        <v>98</v>
      </c>
      <c r="B8" s="266" t="s">
        <v>342</v>
      </c>
      <c r="C8" s="266" t="s">
        <v>184</v>
      </c>
      <c r="D8" s="266" t="s">
        <v>24</v>
      </c>
      <c r="E8" s="266" t="s">
        <v>186</v>
      </c>
      <c r="F8" s="266">
        <v>115</v>
      </c>
      <c r="G8" s="266" t="s">
        <v>189</v>
      </c>
      <c r="H8" s="267" t="s">
        <v>259</v>
      </c>
    </row>
    <row r="9" spans="1:10" s="19" customFormat="1" ht="12.65" customHeight="1" x14ac:dyDescent="0.25">
      <c r="A9" s="264" t="s">
        <v>175</v>
      </c>
      <c r="B9" s="266" t="s">
        <v>373</v>
      </c>
      <c r="C9" s="266" t="s">
        <v>184</v>
      </c>
      <c r="D9" s="266" t="s">
        <v>104</v>
      </c>
      <c r="E9" s="266" t="s">
        <v>186</v>
      </c>
      <c r="F9" s="266">
        <v>116</v>
      </c>
      <c r="G9" s="266" t="s">
        <v>189</v>
      </c>
      <c r="H9" s="267" t="s">
        <v>259</v>
      </c>
    </row>
    <row r="10" spans="1:10" s="19" customFormat="1" ht="12.65" customHeight="1" x14ac:dyDescent="0.25">
      <c r="A10" s="264" t="s">
        <v>174</v>
      </c>
      <c r="B10" s="266" t="s">
        <v>375</v>
      </c>
      <c r="C10" s="266" t="s">
        <v>184</v>
      </c>
      <c r="D10" s="266" t="s">
        <v>24</v>
      </c>
      <c r="E10" s="266" t="s">
        <v>186</v>
      </c>
      <c r="F10" s="266">
        <v>118</v>
      </c>
      <c r="G10" s="266" t="s">
        <v>188</v>
      </c>
      <c r="H10" s="267" t="s">
        <v>259</v>
      </c>
    </row>
    <row r="11" spans="1:10" s="19" customFormat="1" ht="12.65" customHeight="1" x14ac:dyDescent="0.25">
      <c r="A11" s="264" t="s">
        <v>225</v>
      </c>
      <c r="B11" s="266" t="s">
        <v>343</v>
      </c>
      <c r="C11" s="266" t="s">
        <v>184</v>
      </c>
      <c r="D11" s="266" t="s">
        <v>24</v>
      </c>
      <c r="E11" s="266" t="s">
        <v>185</v>
      </c>
      <c r="F11" s="266">
        <v>111</v>
      </c>
      <c r="G11" s="266" t="s">
        <v>187</v>
      </c>
      <c r="H11" s="267" t="s">
        <v>260</v>
      </c>
    </row>
    <row r="12" spans="1:10" s="19" customFormat="1" ht="12.65" customHeight="1" x14ac:dyDescent="0.25">
      <c r="A12" s="264" t="s">
        <v>176</v>
      </c>
      <c r="B12" s="266" t="s">
        <v>344</v>
      </c>
      <c r="C12" s="266" t="s">
        <v>184</v>
      </c>
      <c r="D12" s="266" t="s">
        <v>24</v>
      </c>
      <c r="E12" s="266" t="s">
        <v>185</v>
      </c>
      <c r="F12" s="266">
        <v>113</v>
      </c>
      <c r="G12" s="266" t="s">
        <v>187</v>
      </c>
      <c r="H12" s="267" t="s">
        <v>261</v>
      </c>
    </row>
    <row r="13" spans="1:10" s="19" customFormat="1" ht="12.65" customHeight="1" x14ac:dyDescent="0.25">
      <c r="A13" s="264" t="s">
        <v>234</v>
      </c>
      <c r="B13" s="266" t="s">
        <v>345</v>
      </c>
      <c r="C13" s="266" t="s">
        <v>184</v>
      </c>
      <c r="D13" s="266" t="s">
        <v>24</v>
      </c>
      <c r="E13" s="266" t="s">
        <v>185</v>
      </c>
      <c r="F13" s="266">
        <v>114</v>
      </c>
      <c r="G13" s="266" t="s">
        <v>189</v>
      </c>
      <c r="H13" s="267" t="s">
        <v>260</v>
      </c>
    </row>
    <row r="14" spans="1:10" s="19" customFormat="1" ht="12.65" customHeight="1" x14ac:dyDescent="0.25">
      <c r="A14" s="264" t="s">
        <v>235</v>
      </c>
      <c r="B14" s="266" t="s">
        <v>346</v>
      </c>
      <c r="C14" s="266" t="s">
        <v>184</v>
      </c>
      <c r="D14" s="266" t="s">
        <v>250</v>
      </c>
      <c r="E14" s="266" t="s">
        <v>185</v>
      </c>
      <c r="F14" s="266">
        <v>115</v>
      </c>
      <c r="G14" s="266" t="s">
        <v>189</v>
      </c>
      <c r="H14" s="267" t="s">
        <v>260</v>
      </c>
    </row>
    <row r="15" spans="1:10" s="19" customFormat="1" ht="12.65" customHeight="1" x14ac:dyDescent="0.25">
      <c r="A15" s="264" t="s">
        <v>177</v>
      </c>
      <c r="B15" s="266" t="s">
        <v>347</v>
      </c>
      <c r="C15" s="266" t="s">
        <v>184</v>
      </c>
      <c r="D15" s="266" t="s">
        <v>104</v>
      </c>
      <c r="E15" s="266" t="s">
        <v>185</v>
      </c>
      <c r="F15" s="266">
        <v>116</v>
      </c>
      <c r="G15" s="266" t="s">
        <v>189</v>
      </c>
      <c r="H15" s="267" t="s">
        <v>260</v>
      </c>
    </row>
    <row r="16" spans="1:10" s="19" customFormat="1" ht="12.65" customHeight="1" x14ac:dyDescent="0.25">
      <c r="A16" s="264" t="s">
        <v>236</v>
      </c>
      <c r="B16" s="266" t="s">
        <v>348</v>
      </c>
      <c r="C16" s="266" t="s">
        <v>184</v>
      </c>
      <c r="D16" s="266" t="s">
        <v>24</v>
      </c>
      <c r="E16" s="266" t="s">
        <v>185</v>
      </c>
      <c r="F16" s="266">
        <v>118</v>
      </c>
      <c r="G16" s="266" t="s">
        <v>188</v>
      </c>
      <c r="H16" s="267" t="s">
        <v>260</v>
      </c>
    </row>
    <row r="17" spans="1:8" s="19" customFormat="1" ht="12.65" customHeight="1" x14ac:dyDescent="0.25">
      <c r="A17" s="264" t="s">
        <v>226</v>
      </c>
      <c r="B17" s="266" t="s">
        <v>349</v>
      </c>
      <c r="C17" s="266" t="s">
        <v>184</v>
      </c>
      <c r="D17" s="266" t="s">
        <v>24</v>
      </c>
      <c r="E17" s="266" t="s">
        <v>185</v>
      </c>
      <c r="F17" s="266">
        <v>113</v>
      </c>
      <c r="G17" s="266" t="s">
        <v>187</v>
      </c>
      <c r="H17" s="267" t="s">
        <v>262</v>
      </c>
    </row>
    <row r="18" spans="1:8" s="19" customFormat="1" ht="12.65" customHeight="1" x14ac:dyDescent="0.25">
      <c r="A18" s="264" t="s">
        <v>238</v>
      </c>
      <c r="B18" s="266" t="s">
        <v>350</v>
      </c>
      <c r="C18" s="266" t="s">
        <v>184</v>
      </c>
      <c r="D18" s="266" t="s">
        <v>104</v>
      </c>
      <c r="E18" s="266" t="s">
        <v>185</v>
      </c>
      <c r="F18" s="266">
        <v>115</v>
      </c>
      <c r="G18" s="266" t="s">
        <v>189</v>
      </c>
      <c r="H18" s="267" t="s">
        <v>262</v>
      </c>
    </row>
    <row r="19" spans="1:8" s="19" customFormat="1" ht="12.65" customHeight="1" x14ac:dyDescent="0.25">
      <c r="A19" s="264" t="s">
        <v>227</v>
      </c>
      <c r="B19" s="266" t="s">
        <v>351</v>
      </c>
      <c r="C19" s="266" t="s">
        <v>184</v>
      </c>
      <c r="D19" s="266" t="s">
        <v>24</v>
      </c>
      <c r="E19" s="266" t="s">
        <v>185</v>
      </c>
      <c r="F19" s="266">
        <v>110</v>
      </c>
      <c r="G19" s="266" t="s">
        <v>187</v>
      </c>
      <c r="H19" s="267" t="s">
        <v>263</v>
      </c>
    </row>
    <row r="20" spans="1:8" s="19" customFormat="1" ht="12.65" customHeight="1" x14ac:dyDescent="0.25">
      <c r="A20" s="264" t="s">
        <v>178</v>
      </c>
      <c r="B20" s="266" t="s">
        <v>352</v>
      </c>
      <c r="C20" s="266" t="s">
        <v>184</v>
      </c>
      <c r="D20" s="266" t="s">
        <v>24</v>
      </c>
      <c r="E20" s="266" t="s">
        <v>185</v>
      </c>
      <c r="F20" s="266">
        <v>112</v>
      </c>
      <c r="G20" s="266" t="s">
        <v>187</v>
      </c>
      <c r="H20" s="267" t="s">
        <v>263</v>
      </c>
    </row>
    <row r="21" spans="1:8" s="19" customFormat="1" ht="12.65" customHeight="1" x14ac:dyDescent="0.25">
      <c r="A21" s="264" t="s">
        <v>239</v>
      </c>
      <c r="B21" s="266" t="s">
        <v>353</v>
      </c>
      <c r="C21" s="266" t="s">
        <v>184</v>
      </c>
      <c r="D21" s="266" t="s">
        <v>24</v>
      </c>
      <c r="E21" s="266" t="s">
        <v>185</v>
      </c>
      <c r="F21" s="266">
        <v>114</v>
      </c>
      <c r="G21" s="266" t="s">
        <v>189</v>
      </c>
      <c r="H21" s="267" t="s">
        <v>263</v>
      </c>
    </row>
    <row r="22" spans="1:8" s="19" customFormat="1" ht="12.65" customHeight="1" x14ac:dyDescent="0.25">
      <c r="A22" s="264" t="s">
        <v>179</v>
      </c>
      <c r="B22" s="266" t="s">
        <v>354</v>
      </c>
      <c r="C22" s="266" t="s">
        <v>184</v>
      </c>
      <c r="D22" s="266" t="s">
        <v>104</v>
      </c>
      <c r="E22" s="266" t="s">
        <v>186</v>
      </c>
      <c r="F22" s="266">
        <v>115</v>
      </c>
      <c r="G22" s="266" t="s">
        <v>189</v>
      </c>
      <c r="H22" s="267" t="s">
        <v>263</v>
      </c>
    </row>
    <row r="23" spans="1:8" s="19" customFormat="1" ht="12.65" customHeight="1" x14ac:dyDescent="0.25">
      <c r="A23" s="264" t="s">
        <v>160</v>
      </c>
      <c r="B23" s="266" t="s">
        <v>355</v>
      </c>
      <c r="C23" s="266" t="s">
        <v>184</v>
      </c>
      <c r="D23" s="266" t="s">
        <v>24</v>
      </c>
      <c r="E23" s="266" t="s">
        <v>186</v>
      </c>
      <c r="F23" s="266">
        <v>115</v>
      </c>
      <c r="G23" s="266" t="s">
        <v>189</v>
      </c>
      <c r="H23" s="267" t="s">
        <v>263</v>
      </c>
    </row>
    <row r="24" spans="1:8" s="19" customFormat="1" ht="12.65" customHeight="1" x14ac:dyDescent="0.25">
      <c r="A24" s="264" t="s">
        <v>180</v>
      </c>
      <c r="B24" s="266" t="s">
        <v>356</v>
      </c>
      <c r="C24" s="266" t="s">
        <v>184</v>
      </c>
      <c r="D24" s="266" t="s">
        <v>104</v>
      </c>
      <c r="E24" s="266" t="s">
        <v>186</v>
      </c>
      <c r="F24" s="266">
        <v>116</v>
      </c>
      <c r="G24" s="266" t="s">
        <v>189</v>
      </c>
      <c r="H24" s="267" t="s">
        <v>263</v>
      </c>
    </row>
    <row r="25" spans="1:8" s="19" customFormat="1" ht="12.65" customHeight="1" x14ac:dyDescent="0.25">
      <c r="A25" s="264" t="s">
        <v>240</v>
      </c>
      <c r="B25" s="266" t="s">
        <v>357</v>
      </c>
      <c r="C25" s="266" t="s">
        <v>184</v>
      </c>
      <c r="D25" s="266" t="s">
        <v>104</v>
      </c>
      <c r="E25" s="266" t="s">
        <v>186</v>
      </c>
      <c r="F25" s="266">
        <v>117</v>
      </c>
      <c r="G25" s="266" t="s">
        <v>188</v>
      </c>
      <c r="H25" s="267" t="s">
        <v>263</v>
      </c>
    </row>
    <row r="26" spans="1:8" s="19" customFormat="1" ht="12.65" customHeight="1" x14ac:dyDescent="0.25">
      <c r="A26" s="264" t="s">
        <v>241</v>
      </c>
      <c r="B26" s="266" t="s">
        <v>358</v>
      </c>
      <c r="C26" s="266" t="s">
        <v>184</v>
      </c>
      <c r="D26" s="266" t="s">
        <v>104</v>
      </c>
      <c r="E26" s="266" t="s">
        <v>186</v>
      </c>
      <c r="F26" s="266">
        <v>119</v>
      </c>
      <c r="G26" s="266" t="s">
        <v>188</v>
      </c>
      <c r="H26" s="267" t="s">
        <v>263</v>
      </c>
    </row>
    <row r="27" spans="1:8" s="19" customFormat="1" ht="12.65" customHeight="1" x14ac:dyDescent="0.25">
      <c r="A27" s="264" t="s">
        <v>242</v>
      </c>
      <c r="B27" s="266" t="s">
        <v>359</v>
      </c>
      <c r="C27" s="266" t="s">
        <v>184</v>
      </c>
      <c r="D27" s="266" t="s">
        <v>24</v>
      </c>
      <c r="E27" s="266" t="s">
        <v>186</v>
      </c>
      <c r="F27" s="266">
        <v>114</v>
      </c>
      <c r="G27" s="266" t="s">
        <v>189</v>
      </c>
      <c r="H27" s="267" t="s">
        <v>264</v>
      </c>
    </row>
    <row r="28" spans="1:8" s="19" customFormat="1" ht="12.65" customHeight="1" x14ac:dyDescent="0.25">
      <c r="A28" s="264" t="s">
        <v>244</v>
      </c>
      <c r="B28" s="266" t="s">
        <v>360</v>
      </c>
      <c r="C28" s="266" t="s">
        <v>184</v>
      </c>
      <c r="D28" s="266" t="s">
        <v>104</v>
      </c>
      <c r="E28" s="266" t="s">
        <v>186</v>
      </c>
      <c r="F28" s="266">
        <v>119</v>
      </c>
      <c r="G28" s="266" t="s">
        <v>188</v>
      </c>
      <c r="H28" s="267" t="s">
        <v>264</v>
      </c>
    </row>
    <row r="29" spans="1:8" s="19" customFormat="1" ht="12.65" customHeight="1" x14ac:dyDescent="0.25">
      <c r="A29" s="264" t="s">
        <v>228</v>
      </c>
      <c r="B29" s="266" t="s">
        <v>361</v>
      </c>
      <c r="C29" s="267" t="s">
        <v>248</v>
      </c>
      <c r="D29" s="267" t="s">
        <v>251</v>
      </c>
      <c r="E29" s="266" t="s">
        <v>186</v>
      </c>
      <c r="F29" s="266">
        <v>113</v>
      </c>
      <c r="G29" s="266" t="s">
        <v>187</v>
      </c>
      <c r="H29" s="267" t="s">
        <v>265</v>
      </c>
    </row>
    <row r="30" spans="1:8" s="19" customFormat="1" ht="12.65" customHeight="1" x14ac:dyDescent="0.25">
      <c r="A30" s="264" t="s">
        <v>229</v>
      </c>
      <c r="B30" s="266" t="s">
        <v>362</v>
      </c>
      <c r="C30" s="267" t="s">
        <v>248</v>
      </c>
      <c r="D30" s="267" t="s">
        <v>251</v>
      </c>
      <c r="E30" s="266" t="s">
        <v>186</v>
      </c>
      <c r="F30" s="266">
        <v>113</v>
      </c>
      <c r="G30" s="266" t="s">
        <v>187</v>
      </c>
      <c r="H30" s="267" t="s">
        <v>265</v>
      </c>
    </row>
    <row r="31" spans="1:8" s="19" customFormat="1" ht="12.65" customHeight="1" x14ac:dyDescent="0.25">
      <c r="A31" s="264" t="s">
        <v>245</v>
      </c>
      <c r="B31" s="266" t="s">
        <v>363</v>
      </c>
      <c r="C31" s="267" t="s">
        <v>252</v>
      </c>
      <c r="D31" s="267" t="s">
        <v>253</v>
      </c>
      <c r="E31" s="266" t="s">
        <v>186</v>
      </c>
      <c r="F31" s="266">
        <v>114</v>
      </c>
      <c r="G31" s="266" t="s">
        <v>189</v>
      </c>
      <c r="H31" s="267" t="s">
        <v>265</v>
      </c>
    </row>
    <row r="32" spans="1:8" s="19" customFormat="1" ht="12.65" customHeight="1" x14ac:dyDescent="0.25">
      <c r="A32" s="264" t="s">
        <v>246</v>
      </c>
      <c r="B32" s="266" t="s">
        <v>364</v>
      </c>
      <c r="C32" s="267" t="s">
        <v>252</v>
      </c>
      <c r="D32" s="267" t="s">
        <v>254</v>
      </c>
      <c r="E32" s="266" t="s">
        <v>186</v>
      </c>
      <c r="F32" s="266">
        <v>117</v>
      </c>
      <c r="G32" s="266" t="s">
        <v>188</v>
      </c>
      <c r="H32" s="267" t="s">
        <v>265</v>
      </c>
    </row>
    <row r="33" spans="1:9" s="19" customFormat="1" ht="12.65" customHeight="1" x14ac:dyDescent="0.25">
      <c r="A33" s="264" t="s">
        <v>181</v>
      </c>
      <c r="B33" s="266" t="s">
        <v>365</v>
      </c>
      <c r="C33" s="267" t="s">
        <v>184</v>
      </c>
      <c r="D33" s="267" t="s">
        <v>104</v>
      </c>
      <c r="E33" s="266" t="s">
        <v>186</v>
      </c>
      <c r="F33" s="266">
        <v>110</v>
      </c>
      <c r="G33" s="266" t="s">
        <v>187</v>
      </c>
      <c r="H33" s="267" t="s">
        <v>259</v>
      </c>
      <c r="I33" s="24"/>
    </row>
    <row r="34" spans="1:9" s="19" customFormat="1" ht="12.65" customHeight="1" x14ac:dyDescent="0.25">
      <c r="A34" s="264" t="s">
        <v>132</v>
      </c>
      <c r="B34" s="266" t="s">
        <v>366</v>
      </c>
      <c r="C34" s="267" t="s">
        <v>184</v>
      </c>
      <c r="D34" s="267" t="s">
        <v>24</v>
      </c>
      <c r="E34" s="266" t="s">
        <v>186</v>
      </c>
      <c r="F34" s="266">
        <v>118</v>
      </c>
      <c r="G34" s="266" t="s">
        <v>188</v>
      </c>
      <c r="H34" s="267" t="s">
        <v>259</v>
      </c>
    </row>
    <row r="35" spans="1:9" s="19" customFormat="1" ht="12.65" customHeight="1" x14ac:dyDescent="0.25">
      <c r="A35" s="264" t="s">
        <v>161</v>
      </c>
      <c r="B35" s="266" t="s">
        <v>367</v>
      </c>
      <c r="C35" s="267" t="s">
        <v>184</v>
      </c>
      <c r="D35" s="267" t="s">
        <v>104</v>
      </c>
      <c r="E35" s="266" t="s">
        <v>186</v>
      </c>
      <c r="F35" s="266">
        <v>115</v>
      </c>
      <c r="G35" s="266" t="s">
        <v>189</v>
      </c>
      <c r="H35" s="267" t="s">
        <v>259</v>
      </c>
    </row>
    <row r="36" spans="1:9" s="19" customFormat="1" ht="12.65" customHeight="1" x14ac:dyDescent="0.25">
      <c r="A36" s="264" t="s">
        <v>99</v>
      </c>
      <c r="B36" s="266" t="s">
        <v>368</v>
      </c>
      <c r="C36" s="267" t="s">
        <v>184</v>
      </c>
      <c r="D36" s="267" t="s">
        <v>24</v>
      </c>
      <c r="E36" s="266" t="s">
        <v>186</v>
      </c>
      <c r="F36" s="266">
        <v>114</v>
      </c>
      <c r="G36" s="266" t="s">
        <v>189</v>
      </c>
      <c r="H36" s="267" t="s">
        <v>259</v>
      </c>
    </row>
    <row r="37" spans="1:9" s="19" customFormat="1" ht="12.65" customHeight="1" x14ac:dyDescent="0.25">
      <c r="A37" s="264" t="s">
        <v>100</v>
      </c>
      <c r="B37" s="266" t="s">
        <v>369</v>
      </c>
      <c r="C37" s="267" t="s">
        <v>184</v>
      </c>
      <c r="D37" s="267" t="s">
        <v>24</v>
      </c>
      <c r="E37" s="266" t="s">
        <v>186</v>
      </c>
      <c r="F37" s="266">
        <v>117</v>
      </c>
      <c r="G37" s="266" t="s">
        <v>188</v>
      </c>
      <c r="H37" s="267" t="s">
        <v>259</v>
      </c>
    </row>
    <row r="38" spans="1:9" s="19" customFormat="1" ht="12.65" customHeight="1" x14ac:dyDescent="0.25">
      <c r="A38" s="264" t="s">
        <v>182</v>
      </c>
      <c r="B38" s="266" t="s">
        <v>374</v>
      </c>
      <c r="C38" s="267" t="s">
        <v>184</v>
      </c>
      <c r="D38" s="267" t="s">
        <v>104</v>
      </c>
      <c r="E38" s="266" t="s">
        <v>186</v>
      </c>
      <c r="F38" s="266">
        <v>114</v>
      </c>
      <c r="G38" s="266" t="s">
        <v>189</v>
      </c>
      <c r="H38" s="267" t="s">
        <v>259</v>
      </c>
    </row>
    <row r="39" spans="1:9" s="19" customFormat="1" ht="12.65" customHeight="1" x14ac:dyDescent="0.25">
      <c r="A39" s="264" t="s">
        <v>230</v>
      </c>
      <c r="B39" s="266" t="s">
        <v>370</v>
      </c>
      <c r="C39" s="267" t="s">
        <v>184</v>
      </c>
      <c r="D39" s="267" t="s">
        <v>597</v>
      </c>
      <c r="E39" s="266" t="s">
        <v>186</v>
      </c>
      <c r="F39" s="266">
        <v>113</v>
      </c>
      <c r="G39" s="266" t="s">
        <v>187</v>
      </c>
      <c r="H39" s="267" t="s">
        <v>190</v>
      </c>
    </row>
    <row r="40" spans="1:9" s="19" customFormat="1" ht="12.65" customHeight="1" x14ac:dyDescent="0.25">
      <c r="A40" s="264" t="s">
        <v>247</v>
      </c>
      <c r="B40" s="266" t="s">
        <v>371</v>
      </c>
      <c r="C40" s="267" t="s">
        <v>184</v>
      </c>
      <c r="D40" s="267" t="s">
        <v>255</v>
      </c>
      <c r="E40" s="266" t="s">
        <v>186</v>
      </c>
      <c r="F40" s="266">
        <v>114</v>
      </c>
      <c r="G40" s="266" t="s">
        <v>189</v>
      </c>
      <c r="H40" s="267" t="s">
        <v>190</v>
      </c>
    </row>
    <row r="41" spans="1:9" s="19" customFormat="1" ht="12.65" customHeight="1" x14ac:dyDescent="0.25">
      <c r="A41" s="264" t="s">
        <v>162</v>
      </c>
      <c r="B41" s="266" t="s">
        <v>372</v>
      </c>
      <c r="C41" s="267" t="s">
        <v>184</v>
      </c>
      <c r="D41" s="267" t="s">
        <v>104</v>
      </c>
      <c r="E41" s="266" t="s">
        <v>186</v>
      </c>
      <c r="F41" s="266">
        <v>116</v>
      </c>
      <c r="G41" s="266" t="s">
        <v>189</v>
      </c>
      <c r="H41" s="267" t="s">
        <v>190</v>
      </c>
    </row>
    <row r="42" spans="1:9" s="19" customFormat="1" ht="12.65" customHeight="1" thickBot="1" x14ac:dyDescent="0.3">
      <c r="A42" s="264" t="s">
        <v>183</v>
      </c>
      <c r="B42" s="307" t="s">
        <v>376</v>
      </c>
      <c r="C42" s="308" t="s">
        <v>184</v>
      </c>
      <c r="D42" s="308" t="s">
        <v>104</v>
      </c>
      <c r="E42" s="307" t="s">
        <v>186</v>
      </c>
      <c r="F42" s="307">
        <v>118</v>
      </c>
      <c r="G42" s="307" t="s">
        <v>188</v>
      </c>
      <c r="H42" s="308" t="s">
        <v>191</v>
      </c>
    </row>
    <row r="43" spans="1:9" x14ac:dyDescent="0.3">
      <c r="C43" s="5"/>
      <c r="D43" s="5"/>
      <c r="H43" s="126"/>
    </row>
    <row r="44" spans="1:9" x14ac:dyDescent="0.3">
      <c r="C44" s="5"/>
      <c r="D44" s="5"/>
      <c r="H44" s="126"/>
    </row>
    <row r="45" spans="1:9" x14ac:dyDescent="0.3">
      <c r="C45" s="5"/>
      <c r="D45" s="5"/>
      <c r="H45" s="126"/>
    </row>
    <row r="46" spans="1:9" x14ac:dyDescent="0.3">
      <c r="C46" s="5"/>
      <c r="D46" s="5"/>
      <c r="H46" s="126"/>
    </row>
    <row r="47" spans="1:9" x14ac:dyDescent="0.3">
      <c r="C47" s="5"/>
      <c r="D47" s="5"/>
      <c r="H47" s="126"/>
    </row>
    <row r="48" spans="1:9" x14ac:dyDescent="0.3">
      <c r="C48" s="5"/>
      <c r="D48" s="5"/>
      <c r="H48" s="126"/>
    </row>
    <row r="49" spans="3:8" x14ac:dyDescent="0.3">
      <c r="C49" s="5"/>
      <c r="D49" s="5"/>
      <c r="H49" s="126"/>
    </row>
  </sheetData>
  <sortState xmlns:xlrd2="http://schemas.microsoft.com/office/spreadsheetml/2017/richdata2" ref="A3:J42">
    <sortCondition ref="B3:B42"/>
  </sortState>
  <mergeCells count="1">
    <mergeCell ref="B1:H1"/>
  </mergeCells>
  <phoneticPr fontId="0" type="noConversion"/>
  <conditionalFormatting sqref="A3:H42">
    <cfRule type="expression" dxfId="616" priority="1">
      <formula>MOD(ROW(),2)=0</formula>
    </cfRule>
  </conditionalFormatting>
  <pageMargins left="0.5" right="0.5" top="0.5" bottom="0.5" header="0.3" footer="0.3"/>
  <pageSetup scale="84" orientation="landscape" r:id="rId1"/>
  <headerFooter alignWithMargins="0"/>
  <colBreaks count="1" manualBreakCount="1">
    <brk id="8" max="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7EC0F-7F06-40C4-97FE-6E7F6403CAF6}">
  <sheetPr codeName="Sheet1">
    <tabColor theme="6" tint="0.59999389629810485"/>
    <pageSetUpPr fitToPage="1"/>
  </sheetPr>
  <dimension ref="A1:F48"/>
  <sheetViews>
    <sheetView topLeftCell="A5" zoomScaleNormal="100" workbookViewId="0">
      <selection activeCell="A20" sqref="A20"/>
    </sheetView>
  </sheetViews>
  <sheetFormatPr defaultColWidth="8.7265625" defaultRowHeight="14.5" x14ac:dyDescent="0.35"/>
  <cols>
    <col min="1" max="1" width="13.7265625" style="208" customWidth="1"/>
    <col min="2" max="2" width="28.7265625" style="208" customWidth="1"/>
    <col min="3" max="3" width="18.1796875" style="208" bestFit="1" customWidth="1"/>
    <col min="4" max="4" width="14" style="208" bestFit="1" customWidth="1"/>
    <col min="5" max="16384" width="8.7265625" style="208"/>
  </cols>
  <sheetData>
    <row r="1" spans="1:4" ht="30" customHeight="1" x14ac:dyDescent="0.35">
      <c r="A1" s="494" t="s">
        <v>525</v>
      </c>
      <c r="B1" s="494"/>
      <c r="C1" s="494"/>
      <c r="D1" s="494"/>
    </row>
    <row r="3" spans="1:4" x14ac:dyDescent="0.35">
      <c r="A3" s="43" t="s">
        <v>68</v>
      </c>
      <c r="B3" s="43"/>
      <c r="C3" s="41"/>
      <c r="D3" s="41"/>
    </row>
    <row r="4" spans="1:4" x14ac:dyDescent="0.35">
      <c r="A4" s="186" t="s">
        <v>69</v>
      </c>
      <c r="B4" s="186" t="s">
        <v>70</v>
      </c>
      <c r="C4" s="186" t="s">
        <v>71</v>
      </c>
      <c r="D4" s="187" t="s">
        <v>4</v>
      </c>
    </row>
    <row r="5" spans="1:4" x14ac:dyDescent="0.35">
      <c r="A5" s="209" t="s">
        <v>458</v>
      </c>
      <c r="B5" s="209" t="s">
        <v>516</v>
      </c>
      <c r="C5" s="209" t="s">
        <v>460</v>
      </c>
      <c r="D5" s="429">
        <v>45379</v>
      </c>
    </row>
    <row r="6" spans="1:4" x14ac:dyDescent="0.35">
      <c r="A6" s="213" t="s">
        <v>517</v>
      </c>
      <c r="B6" s="213" t="s">
        <v>464</v>
      </c>
      <c r="C6" s="213" t="s">
        <v>518</v>
      </c>
      <c r="D6" s="430">
        <v>45399</v>
      </c>
    </row>
    <row r="7" spans="1:4" x14ac:dyDescent="0.35">
      <c r="A7" s="210" t="s">
        <v>466</v>
      </c>
      <c r="B7" s="210" t="s">
        <v>467</v>
      </c>
      <c r="C7" s="210" t="s">
        <v>468</v>
      </c>
      <c r="D7" s="211">
        <v>45398</v>
      </c>
    </row>
    <row r="8" spans="1:4" x14ac:dyDescent="0.35">
      <c r="A8" s="214" t="s">
        <v>519</v>
      </c>
      <c r="B8" s="214" t="s">
        <v>520</v>
      </c>
      <c r="C8" s="214" t="s">
        <v>471</v>
      </c>
      <c r="D8" s="215">
        <v>45405</v>
      </c>
    </row>
    <row r="9" spans="1:4" x14ac:dyDescent="0.35">
      <c r="A9" s="210" t="s">
        <v>472</v>
      </c>
      <c r="B9" s="210" t="s">
        <v>499</v>
      </c>
      <c r="C9" s="210" t="s">
        <v>474</v>
      </c>
      <c r="D9" s="211">
        <v>45397</v>
      </c>
    </row>
    <row r="10" spans="1:4" x14ac:dyDescent="0.35">
      <c r="A10" s="214" t="s">
        <v>521</v>
      </c>
      <c r="B10" s="214" t="s">
        <v>522</v>
      </c>
      <c r="C10" s="214" t="s">
        <v>474</v>
      </c>
      <c r="D10" s="215">
        <v>45404</v>
      </c>
    </row>
    <row r="11" spans="1:4" x14ac:dyDescent="0.35">
      <c r="A11" s="210" t="s">
        <v>479</v>
      </c>
      <c r="B11" s="210" t="s">
        <v>523</v>
      </c>
      <c r="C11" s="210" t="s">
        <v>481</v>
      </c>
      <c r="D11" s="211">
        <v>45411</v>
      </c>
    </row>
    <row r="12" spans="1:4" x14ac:dyDescent="0.35">
      <c r="A12" s="214" t="s">
        <v>488</v>
      </c>
      <c r="B12" s="214" t="s">
        <v>524</v>
      </c>
      <c r="C12" s="214" t="s">
        <v>515</v>
      </c>
      <c r="D12" s="215">
        <v>45399</v>
      </c>
    </row>
    <row r="13" spans="1:4" x14ac:dyDescent="0.35">
      <c r="A13" s="210" t="s">
        <v>422</v>
      </c>
      <c r="B13" s="210" t="s">
        <v>491</v>
      </c>
      <c r="C13" s="210" t="s">
        <v>481</v>
      </c>
      <c r="D13" s="212">
        <v>45398</v>
      </c>
    </row>
    <row r="14" spans="1:4" x14ac:dyDescent="0.35">
      <c r="A14" s="43" t="s">
        <v>72</v>
      </c>
      <c r="B14" s="43"/>
      <c r="C14" s="43"/>
      <c r="D14" s="189"/>
    </row>
    <row r="15" spans="1:4" x14ac:dyDescent="0.35">
      <c r="A15" s="186" t="s">
        <v>69</v>
      </c>
      <c r="B15" s="186" t="s">
        <v>70</v>
      </c>
      <c r="C15" s="186" t="s">
        <v>71</v>
      </c>
      <c r="D15" s="187" t="s">
        <v>4</v>
      </c>
    </row>
    <row r="16" spans="1:4" x14ac:dyDescent="0.35">
      <c r="A16" s="210" t="s">
        <v>455</v>
      </c>
      <c r="B16" s="210" t="s">
        <v>456</v>
      </c>
      <c r="C16" s="210" t="s">
        <v>457</v>
      </c>
      <c r="D16" s="211">
        <v>45415</v>
      </c>
    </row>
    <row r="17" spans="1:4" x14ac:dyDescent="0.35">
      <c r="A17" s="214" t="s">
        <v>458</v>
      </c>
      <c r="B17" s="214" t="s">
        <v>492</v>
      </c>
      <c r="C17" s="214" t="s">
        <v>460</v>
      </c>
      <c r="D17" s="215">
        <v>45407</v>
      </c>
    </row>
    <row r="18" spans="1:4" x14ac:dyDescent="0.35">
      <c r="A18" s="209" t="s">
        <v>419</v>
      </c>
      <c r="B18" s="209" t="s">
        <v>493</v>
      </c>
      <c r="C18" s="209" t="s">
        <v>465</v>
      </c>
      <c r="D18" s="429">
        <v>45399</v>
      </c>
    </row>
    <row r="19" spans="1:4" x14ac:dyDescent="0.35">
      <c r="A19" s="214" t="s">
        <v>435</v>
      </c>
      <c r="B19" s="214" t="s">
        <v>494</v>
      </c>
      <c r="C19" s="214" t="s">
        <v>495</v>
      </c>
      <c r="D19" s="215">
        <v>45425</v>
      </c>
    </row>
    <row r="20" spans="1:4" x14ac:dyDescent="0.35">
      <c r="A20" s="210" t="s">
        <v>466</v>
      </c>
      <c r="B20" s="210" t="s">
        <v>496</v>
      </c>
      <c r="C20" s="210" t="s">
        <v>497</v>
      </c>
      <c r="D20" s="211">
        <v>45404</v>
      </c>
    </row>
    <row r="21" spans="1:4" x14ac:dyDescent="0.35">
      <c r="A21" s="214" t="s">
        <v>469</v>
      </c>
      <c r="B21" s="214" t="s">
        <v>498</v>
      </c>
      <c r="C21" s="214" t="s">
        <v>471</v>
      </c>
      <c r="D21" s="215">
        <v>45405</v>
      </c>
    </row>
    <row r="22" spans="1:4" x14ac:dyDescent="0.35">
      <c r="A22" s="216" t="s">
        <v>472</v>
      </c>
      <c r="B22" s="210" t="s">
        <v>499</v>
      </c>
      <c r="C22" s="210" t="s">
        <v>500</v>
      </c>
      <c r="D22" s="211">
        <v>45397</v>
      </c>
    </row>
    <row r="23" spans="1:4" x14ac:dyDescent="0.35">
      <c r="A23" s="217" t="s">
        <v>475</v>
      </c>
      <c r="B23" s="214" t="s">
        <v>476</v>
      </c>
      <c r="C23" s="214" t="s">
        <v>500</v>
      </c>
      <c r="D23" s="215">
        <v>45404</v>
      </c>
    </row>
    <row r="24" spans="1:4" x14ac:dyDescent="0.35">
      <c r="A24" s="216" t="s">
        <v>501</v>
      </c>
      <c r="B24" s="210" t="s">
        <v>502</v>
      </c>
      <c r="C24" s="210" t="s">
        <v>503</v>
      </c>
      <c r="D24" s="211">
        <v>45412</v>
      </c>
    </row>
    <row r="25" spans="1:4" x14ac:dyDescent="0.35">
      <c r="A25" s="214" t="s">
        <v>479</v>
      </c>
      <c r="B25" s="214" t="s">
        <v>504</v>
      </c>
      <c r="C25" s="214" t="s">
        <v>505</v>
      </c>
      <c r="D25" s="218">
        <v>45412</v>
      </c>
    </row>
    <row r="26" spans="1:4" ht="25" x14ac:dyDescent="0.35">
      <c r="A26" s="210" t="s">
        <v>506</v>
      </c>
      <c r="B26" s="210" t="s">
        <v>486</v>
      </c>
      <c r="C26" s="210" t="s">
        <v>507</v>
      </c>
      <c r="D26" s="211">
        <v>45411</v>
      </c>
    </row>
    <row r="27" spans="1:4" x14ac:dyDescent="0.35">
      <c r="A27" s="214" t="s">
        <v>508</v>
      </c>
      <c r="B27" s="214" t="s">
        <v>509</v>
      </c>
      <c r="C27" s="214" t="s">
        <v>510</v>
      </c>
      <c r="D27" s="215">
        <v>45442</v>
      </c>
    </row>
    <row r="28" spans="1:4" x14ac:dyDescent="0.35">
      <c r="A28" s="210" t="s">
        <v>511</v>
      </c>
      <c r="B28" s="210" t="s">
        <v>512</v>
      </c>
      <c r="C28" s="210" t="s">
        <v>513</v>
      </c>
      <c r="D28" s="211">
        <v>45443</v>
      </c>
    </row>
    <row r="29" spans="1:4" x14ac:dyDescent="0.35">
      <c r="A29" s="214" t="s">
        <v>488</v>
      </c>
      <c r="B29" s="214" t="s">
        <v>514</v>
      </c>
      <c r="C29" s="214" t="s">
        <v>515</v>
      </c>
      <c r="D29" s="215">
        <v>45410</v>
      </c>
    </row>
    <row r="30" spans="1:4" x14ac:dyDescent="0.35">
      <c r="A30" s="210" t="s">
        <v>422</v>
      </c>
      <c r="B30" s="210" t="s">
        <v>491</v>
      </c>
      <c r="C30" s="210" t="s">
        <v>505</v>
      </c>
      <c r="D30" s="211">
        <v>45398</v>
      </c>
    </row>
    <row r="31" spans="1:4" x14ac:dyDescent="0.35">
      <c r="A31" s="43" t="s">
        <v>73</v>
      </c>
      <c r="B31" s="43"/>
      <c r="C31" s="43"/>
      <c r="D31" s="189"/>
    </row>
    <row r="32" spans="1:4" x14ac:dyDescent="0.35">
      <c r="A32" s="186" t="s">
        <v>69</v>
      </c>
      <c r="B32" s="186" t="s">
        <v>70</v>
      </c>
      <c r="C32" s="186" t="s">
        <v>71</v>
      </c>
      <c r="D32" s="187" t="s">
        <v>4</v>
      </c>
    </row>
    <row r="33" spans="1:6" x14ac:dyDescent="0.35">
      <c r="A33" s="209" t="s">
        <v>455</v>
      </c>
      <c r="B33" s="209" t="s">
        <v>456</v>
      </c>
      <c r="C33" s="209" t="s">
        <v>457</v>
      </c>
      <c r="D33" s="429">
        <v>45415</v>
      </c>
    </row>
    <row r="34" spans="1:6" x14ac:dyDescent="0.35">
      <c r="A34" s="213" t="s">
        <v>458</v>
      </c>
      <c r="B34" s="213" t="s">
        <v>459</v>
      </c>
      <c r="C34" s="213" t="s">
        <v>460</v>
      </c>
      <c r="D34" s="430">
        <v>45397</v>
      </c>
    </row>
    <row r="35" spans="1:6" x14ac:dyDescent="0.35">
      <c r="A35" s="209" t="s">
        <v>461</v>
      </c>
      <c r="B35" s="209" t="s">
        <v>462</v>
      </c>
      <c r="C35" s="209" t="s">
        <v>463</v>
      </c>
      <c r="D35" s="211">
        <v>45398</v>
      </c>
    </row>
    <row r="36" spans="1:6" x14ac:dyDescent="0.35">
      <c r="A36" s="214" t="s">
        <v>419</v>
      </c>
      <c r="B36" s="214" t="s">
        <v>464</v>
      </c>
      <c r="C36" s="214" t="s">
        <v>465</v>
      </c>
      <c r="D36" s="215">
        <v>45399</v>
      </c>
      <c r="F36" s="188" t="s">
        <v>23</v>
      </c>
    </row>
    <row r="37" spans="1:6" x14ac:dyDescent="0.35">
      <c r="A37" s="210" t="s">
        <v>466</v>
      </c>
      <c r="B37" s="210" t="s">
        <v>467</v>
      </c>
      <c r="C37" s="210" t="s">
        <v>468</v>
      </c>
      <c r="D37" s="211">
        <v>45398</v>
      </c>
    </row>
    <row r="38" spans="1:6" x14ac:dyDescent="0.35">
      <c r="A38" s="217" t="s">
        <v>469</v>
      </c>
      <c r="B38" s="214" t="s">
        <v>470</v>
      </c>
      <c r="C38" s="214" t="s">
        <v>471</v>
      </c>
      <c r="D38" s="215">
        <v>45404</v>
      </c>
    </row>
    <row r="39" spans="1:6" x14ac:dyDescent="0.35">
      <c r="A39" s="210" t="s">
        <v>472</v>
      </c>
      <c r="B39" s="210" t="s">
        <v>473</v>
      </c>
      <c r="C39" s="210" t="s">
        <v>474</v>
      </c>
      <c r="D39" s="211">
        <v>45397</v>
      </c>
    </row>
    <row r="40" spans="1:6" x14ac:dyDescent="0.35">
      <c r="A40" s="214" t="s">
        <v>475</v>
      </c>
      <c r="B40" s="214" t="s">
        <v>476</v>
      </c>
      <c r="C40" s="214" t="s">
        <v>474</v>
      </c>
      <c r="D40" s="215">
        <v>45404</v>
      </c>
    </row>
    <row r="41" spans="1:6" x14ac:dyDescent="0.35">
      <c r="A41" s="210" t="s">
        <v>452</v>
      </c>
      <c r="B41" s="210" t="s">
        <v>477</v>
      </c>
      <c r="C41" s="210" t="s">
        <v>478</v>
      </c>
      <c r="D41" s="212">
        <v>45414</v>
      </c>
    </row>
    <row r="42" spans="1:6" x14ac:dyDescent="0.35">
      <c r="A42" s="214" t="s">
        <v>479</v>
      </c>
      <c r="B42" s="214" t="s">
        <v>480</v>
      </c>
      <c r="C42" s="214" t="s">
        <v>481</v>
      </c>
      <c r="D42" s="215">
        <v>45411</v>
      </c>
    </row>
    <row r="43" spans="1:6" x14ac:dyDescent="0.35">
      <c r="A43" s="210" t="s">
        <v>482</v>
      </c>
      <c r="B43" s="210" t="s">
        <v>483</v>
      </c>
      <c r="C43" s="210" t="s">
        <v>484</v>
      </c>
      <c r="D43" s="211">
        <v>45408</v>
      </c>
    </row>
    <row r="44" spans="1:6" ht="25" x14ac:dyDescent="0.35">
      <c r="A44" s="214" t="s">
        <v>485</v>
      </c>
      <c r="B44" s="214" t="s">
        <v>486</v>
      </c>
      <c r="C44" s="214" t="s">
        <v>487</v>
      </c>
      <c r="D44" s="215">
        <v>45411</v>
      </c>
    </row>
    <row r="45" spans="1:6" x14ac:dyDescent="0.35">
      <c r="A45" s="210" t="s">
        <v>488</v>
      </c>
      <c r="B45" s="210" t="s">
        <v>489</v>
      </c>
      <c r="C45" s="210" t="s">
        <v>490</v>
      </c>
      <c r="D45" s="211">
        <v>45400</v>
      </c>
    </row>
    <row r="46" spans="1:6" x14ac:dyDescent="0.35">
      <c r="A46" s="214" t="s">
        <v>422</v>
      </c>
      <c r="B46" s="214" t="s">
        <v>491</v>
      </c>
      <c r="C46" s="214" t="s">
        <v>481</v>
      </c>
      <c r="D46" s="215">
        <v>45398</v>
      </c>
    </row>
    <row r="47" spans="1:6" x14ac:dyDescent="0.35">
      <c r="A47" s="288"/>
      <c r="B47" s="288"/>
      <c r="C47" s="288"/>
      <c r="D47" s="211"/>
    </row>
    <row r="48" spans="1:6" x14ac:dyDescent="0.35">
      <c r="A48" s="41"/>
      <c r="B48" s="41"/>
      <c r="C48" s="41"/>
      <c r="D48" s="189"/>
    </row>
  </sheetData>
  <mergeCells count="1">
    <mergeCell ref="A1:D1"/>
  </mergeCells>
  <pageMargins left="0.5" right="0.5" top="0.5" bottom="0.5" header="0.3" footer="0.3"/>
  <pageSetup scale="97" orientation="portrait" r:id="rId1"/>
  <headerFooter alignWithMargins="0"/>
  <rowBreaks count="1" manualBreakCount="1">
    <brk id="3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6" tint="0.59999389629810485"/>
    <pageSetUpPr fitToPage="1"/>
  </sheetPr>
  <dimension ref="A1:E13"/>
  <sheetViews>
    <sheetView zoomScaleNormal="100" workbookViewId="0">
      <selection activeCell="W27" sqref="W27"/>
    </sheetView>
  </sheetViews>
  <sheetFormatPr defaultColWidth="9.1796875" defaultRowHeight="12.5" x14ac:dyDescent="0.25"/>
  <cols>
    <col min="1" max="1" width="34.81640625" style="19" customWidth="1"/>
    <col min="2" max="2" width="27" style="19" customWidth="1"/>
    <col min="3" max="3" width="12.1796875" style="19" bestFit="1" customWidth="1"/>
    <col min="4" max="4" width="36.36328125" style="19" customWidth="1"/>
    <col min="5" max="5" width="34.36328125" style="19" customWidth="1"/>
    <col min="6" max="16384" width="9.1796875" style="19"/>
  </cols>
  <sheetData>
    <row r="1" spans="1:5" s="1" customFormat="1" ht="15" customHeight="1" thickBot="1" x14ac:dyDescent="0.35">
      <c r="A1" s="540" t="s">
        <v>588</v>
      </c>
      <c r="B1" s="540"/>
      <c r="C1" s="540"/>
      <c r="D1" s="540"/>
      <c r="E1" s="540"/>
    </row>
    <row r="2" spans="1:5" ht="13" x14ac:dyDescent="0.3">
      <c r="A2" s="122" t="s">
        <v>15</v>
      </c>
      <c r="B2" s="122" t="s">
        <v>18</v>
      </c>
      <c r="C2" s="122" t="s">
        <v>16</v>
      </c>
      <c r="D2" s="122" t="s">
        <v>17</v>
      </c>
      <c r="E2" s="122" t="s">
        <v>19</v>
      </c>
    </row>
    <row r="3" spans="1:5" ht="14.25" customHeight="1" x14ac:dyDescent="0.25">
      <c r="A3" s="49" t="s">
        <v>204</v>
      </c>
      <c r="B3" s="49" t="s">
        <v>378</v>
      </c>
      <c r="C3" s="49" t="s">
        <v>379</v>
      </c>
      <c r="D3" s="415" t="s">
        <v>380</v>
      </c>
      <c r="E3" s="415" t="s">
        <v>401</v>
      </c>
    </row>
    <row r="4" spans="1:5" ht="14.25" customHeight="1" x14ac:dyDescent="0.25">
      <c r="A4" s="49" t="s">
        <v>96</v>
      </c>
      <c r="B4" s="49" t="s">
        <v>205</v>
      </c>
      <c r="C4" s="49" t="s">
        <v>206</v>
      </c>
      <c r="D4" s="415" t="s">
        <v>395</v>
      </c>
      <c r="E4" s="415" t="s">
        <v>402</v>
      </c>
    </row>
    <row r="5" spans="1:5" ht="14.25" customHeight="1" x14ac:dyDescent="0.25">
      <c r="A5" s="49" t="s">
        <v>93</v>
      </c>
      <c r="B5" s="49" t="s">
        <v>207</v>
      </c>
      <c r="C5" s="49" t="s">
        <v>208</v>
      </c>
      <c r="D5" s="415" t="s">
        <v>396</v>
      </c>
      <c r="E5" s="416" t="s">
        <v>403</v>
      </c>
    </row>
    <row r="6" spans="1:5" ht="14.25" customHeight="1" x14ac:dyDescent="0.25">
      <c r="A6" s="49" t="s">
        <v>237</v>
      </c>
      <c r="B6" s="49" t="s">
        <v>381</v>
      </c>
      <c r="C6" s="49" t="s">
        <v>382</v>
      </c>
      <c r="D6" s="416" t="s">
        <v>383</v>
      </c>
      <c r="E6" s="416" t="s">
        <v>406</v>
      </c>
    </row>
    <row r="7" spans="1:5" ht="14.25" customHeight="1" x14ac:dyDescent="0.25">
      <c r="A7" s="49" t="s">
        <v>169</v>
      </c>
      <c r="B7" s="49" t="s">
        <v>170</v>
      </c>
      <c r="C7" s="49" t="s">
        <v>153</v>
      </c>
      <c r="D7" s="416" t="s">
        <v>397</v>
      </c>
      <c r="E7" s="416" t="s">
        <v>404</v>
      </c>
    </row>
    <row r="8" spans="1:5" ht="14.25" customHeight="1" x14ac:dyDescent="0.25">
      <c r="A8" s="49" t="s">
        <v>154</v>
      </c>
      <c r="B8" s="49" t="s">
        <v>155</v>
      </c>
      <c r="C8" s="49" t="s">
        <v>156</v>
      </c>
      <c r="D8" s="415" t="s">
        <v>398</v>
      </c>
      <c r="E8" s="416" t="s">
        <v>405</v>
      </c>
    </row>
    <row r="9" spans="1:5" ht="14.25" customHeight="1" x14ac:dyDescent="0.25">
      <c r="A9" s="49" t="s">
        <v>243</v>
      </c>
      <c r="B9" s="49" t="s">
        <v>384</v>
      </c>
      <c r="C9" s="49" t="s">
        <v>386</v>
      </c>
      <c r="D9" s="416" t="s">
        <v>385</v>
      </c>
      <c r="E9" s="416" t="s">
        <v>400</v>
      </c>
    </row>
    <row r="10" spans="1:5" ht="14.25" customHeight="1" x14ac:dyDescent="0.25">
      <c r="A10" s="49" t="s">
        <v>387</v>
      </c>
      <c r="B10" s="49" t="s">
        <v>388</v>
      </c>
      <c r="C10" s="49" t="s">
        <v>389</v>
      </c>
      <c r="D10" s="416" t="s">
        <v>390</v>
      </c>
      <c r="E10" s="416" t="s">
        <v>391</v>
      </c>
    </row>
    <row r="11" spans="1:5" s="123" customFormat="1" ht="14.25" customHeight="1" thickBot="1" x14ac:dyDescent="0.3">
      <c r="A11" s="257" t="s">
        <v>168</v>
      </c>
      <c r="B11" s="257" t="s">
        <v>392</v>
      </c>
      <c r="C11" s="257" t="s">
        <v>393</v>
      </c>
      <c r="D11" s="417" t="s">
        <v>394</v>
      </c>
      <c r="E11" s="418" t="s">
        <v>399</v>
      </c>
    </row>
    <row r="12" spans="1:5" ht="14.25" customHeight="1" x14ac:dyDescent="0.25"/>
    <row r="13" spans="1:5" s="1" customFormat="1" ht="13" x14ac:dyDescent="0.3">
      <c r="A13" s="19"/>
      <c r="B13" s="19"/>
      <c r="C13" s="19"/>
      <c r="D13" s="19"/>
      <c r="E13" s="19"/>
    </row>
  </sheetData>
  <mergeCells count="1">
    <mergeCell ref="A1:E1"/>
  </mergeCells>
  <conditionalFormatting sqref="A3:E11">
    <cfRule type="expression" dxfId="615" priority="1">
      <formula>MOD(ROW(),2)=0</formula>
    </cfRule>
  </conditionalFormatting>
  <hyperlinks>
    <hyperlink ref="D7" r:id="rId1" xr:uid="{A3BB6D07-F9DB-4CB9-8D11-489ED0ECE542}"/>
    <hyperlink ref="E8" r:id="rId2" xr:uid="{97C3AC36-9FF4-4F3C-B535-972CA8850200}"/>
    <hyperlink ref="E11" r:id="rId3" xr:uid="{0E6DA6F6-B727-4082-9BD0-B41144D5FC9A}"/>
    <hyperlink ref="D3" r:id="rId4" xr:uid="{D79C09A1-3662-49BB-8482-164C310A3217}"/>
    <hyperlink ref="D6" r:id="rId5" xr:uid="{0728160A-5A58-43E3-852C-8ECE7CCB7B01}"/>
    <hyperlink ref="C9" r:id="rId6" display="nchammoun@cniag.com" xr:uid="{47165E5C-E475-4F3F-9F2D-AB0E3678C7A6}"/>
    <hyperlink ref="D9" r:id="rId7" xr:uid="{E7B2F76C-8DF3-48F2-8721-4D86EF412862}"/>
    <hyperlink ref="D10" r:id="rId8" xr:uid="{96046A4B-B507-4D00-ABF9-B68A6DDE278A}"/>
    <hyperlink ref="E10" r:id="rId9" xr:uid="{F378A107-3EF0-4D9D-8D5F-97F83C4F08F3}"/>
    <hyperlink ref="D11" r:id="rId10" xr:uid="{8B0CB21A-65FE-4758-B5C5-09204414D8F5}"/>
    <hyperlink ref="D4" r:id="rId11" xr:uid="{83E03D7F-D593-4B00-8101-01765994BDDA}"/>
    <hyperlink ref="D5" r:id="rId12" xr:uid="{E29EDE22-7F74-4E0A-9AB9-14B6D6741312}"/>
    <hyperlink ref="D8" r:id="rId13" xr:uid="{89CEFCCF-F6CD-4468-AACF-82868780D29B}"/>
    <hyperlink ref="E9" r:id="rId14" xr:uid="{59524AFB-028F-42E0-96C7-59A4183F33F1}"/>
    <hyperlink ref="E3" r:id="rId15" xr:uid="{3AC27457-E261-4F0E-AE27-895E4FEF1086}"/>
    <hyperlink ref="E4" r:id="rId16" xr:uid="{ADAFC6D2-92BE-4D36-9519-13FF99C2F9C5}"/>
    <hyperlink ref="E5" r:id="rId17" xr:uid="{18420124-D695-4B07-BA54-F20796FCCAE5}"/>
    <hyperlink ref="E7" r:id="rId18" xr:uid="{0843EE9F-42AD-4298-8069-C4B8B17AF1D3}"/>
    <hyperlink ref="E6" r:id="rId19" xr:uid="{8BC3473D-E6BB-42C0-A23C-7DBEF1C815EE}"/>
  </hyperlinks>
  <pageMargins left="0.5" right="0.5" top="0.5" bottom="0.5" header="0.3" footer="0.3"/>
  <pageSetup scale="89" orientation="landscape" r:id="rId2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6" tint="0.59999389629810485"/>
    <pageSetUpPr fitToPage="1"/>
  </sheetPr>
  <dimension ref="A1:D17"/>
  <sheetViews>
    <sheetView zoomScaleNormal="100" workbookViewId="0">
      <selection activeCell="W27" sqref="W27"/>
    </sheetView>
  </sheetViews>
  <sheetFormatPr defaultColWidth="9.1796875" defaultRowHeight="12.5" x14ac:dyDescent="0.25"/>
  <cols>
    <col min="1" max="1" width="12.81640625" style="23" customWidth="1"/>
    <col min="2" max="2" width="41" style="23" customWidth="1"/>
    <col min="3" max="3" width="77.1796875" style="22" customWidth="1"/>
    <col min="4" max="4" width="24.54296875" style="23" customWidth="1"/>
    <col min="5" max="16384" width="9.1796875" style="23"/>
  </cols>
  <sheetData>
    <row r="1" spans="1:4" s="20" customFormat="1" ht="15" customHeight="1" thickBot="1" x14ac:dyDescent="0.35">
      <c r="A1" s="26" t="s">
        <v>589</v>
      </c>
      <c r="B1" s="27"/>
      <c r="C1" s="27"/>
      <c r="D1" s="23"/>
    </row>
    <row r="2" spans="1:4" s="21" customFormat="1" ht="13" x14ac:dyDescent="0.3">
      <c r="A2" s="35" t="s">
        <v>25</v>
      </c>
      <c r="B2" s="35" t="s">
        <v>26</v>
      </c>
      <c r="C2" s="36" t="s">
        <v>27</v>
      </c>
      <c r="D2" s="25"/>
    </row>
    <row r="3" spans="1:4" s="34" customFormat="1" hidden="1" x14ac:dyDescent="0.25">
      <c r="A3" s="124" t="s">
        <v>40</v>
      </c>
      <c r="B3" s="124" t="s">
        <v>41</v>
      </c>
      <c r="C3" s="125" t="s">
        <v>42</v>
      </c>
    </row>
    <row r="4" spans="1:4" x14ac:dyDescent="0.25">
      <c r="A4" s="171" t="s">
        <v>28</v>
      </c>
      <c r="B4" s="171" t="s">
        <v>117</v>
      </c>
      <c r="C4" s="172" t="s">
        <v>107</v>
      </c>
    </row>
    <row r="5" spans="1:4" x14ac:dyDescent="0.25">
      <c r="A5" s="171" t="s">
        <v>119</v>
      </c>
      <c r="B5" s="173" t="s">
        <v>118</v>
      </c>
      <c r="C5" s="172" t="s">
        <v>106</v>
      </c>
    </row>
    <row r="6" spans="1:4" x14ac:dyDescent="0.25">
      <c r="A6" s="171" t="s">
        <v>590</v>
      </c>
      <c r="B6" s="173" t="s">
        <v>592</v>
      </c>
      <c r="C6" s="172" t="s">
        <v>594</v>
      </c>
    </row>
    <row r="7" spans="1:4" x14ac:dyDescent="0.25">
      <c r="A7" s="171" t="s">
        <v>591</v>
      </c>
      <c r="B7" s="173" t="s">
        <v>591</v>
      </c>
      <c r="C7" s="172" t="s">
        <v>593</v>
      </c>
    </row>
    <row r="8" spans="1:4" ht="25" x14ac:dyDescent="0.25">
      <c r="A8" s="174" t="s">
        <v>134</v>
      </c>
      <c r="B8" s="174" t="s">
        <v>147</v>
      </c>
      <c r="C8" s="172" t="s">
        <v>146</v>
      </c>
    </row>
    <row r="9" spans="1:4" x14ac:dyDescent="0.25">
      <c r="A9" s="174" t="s">
        <v>595</v>
      </c>
      <c r="B9" s="174"/>
      <c r="C9" s="172" t="s">
        <v>596</v>
      </c>
    </row>
    <row r="10" spans="1:4" ht="37.5" x14ac:dyDescent="0.25">
      <c r="A10" s="174" t="s">
        <v>133</v>
      </c>
      <c r="B10" s="174" t="s">
        <v>148</v>
      </c>
      <c r="C10" s="172" t="s">
        <v>149</v>
      </c>
    </row>
    <row r="11" spans="1:4" ht="25" x14ac:dyDescent="0.25">
      <c r="A11" s="171" t="s">
        <v>14</v>
      </c>
      <c r="B11" s="171" t="s">
        <v>113</v>
      </c>
      <c r="C11" s="172" t="s">
        <v>109</v>
      </c>
    </row>
    <row r="12" spans="1:4" ht="37.5" x14ac:dyDescent="0.25">
      <c r="A12" s="171" t="s">
        <v>91</v>
      </c>
      <c r="B12" s="175" t="s">
        <v>114</v>
      </c>
      <c r="C12" s="176" t="s">
        <v>105</v>
      </c>
    </row>
    <row r="13" spans="1:4" ht="37.5" x14ac:dyDescent="0.25">
      <c r="A13" s="171" t="s">
        <v>104</v>
      </c>
      <c r="B13" s="171" t="s">
        <v>92</v>
      </c>
      <c r="C13" s="172" t="s">
        <v>110</v>
      </c>
    </row>
    <row r="14" spans="1:4" ht="37.5" x14ac:dyDescent="0.25">
      <c r="A14" s="171" t="s">
        <v>122</v>
      </c>
      <c r="B14" s="171" t="s">
        <v>144</v>
      </c>
      <c r="C14" s="172" t="s">
        <v>145</v>
      </c>
    </row>
    <row r="15" spans="1:4" ht="25" x14ac:dyDescent="0.25">
      <c r="A15" s="177" t="s">
        <v>24</v>
      </c>
      <c r="B15" s="177" t="s">
        <v>115</v>
      </c>
      <c r="C15" s="178" t="s">
        <v>111</v>
      </c>
    </row>
    <row r="16" spans="1:4" ht="37.5" x14ac:dyDescent="0.25">
      <c r="A16" s="179" t="s">
        <v>103</v>
      </c>
      <c r="B16" s="180" t="s">
        <v>112</v>
      </c>
      <c r="C16" s="181" t="s">
        <v>150</v>
      </c>
    </row>
    <row r="17" spans="1:3" ht="25.5" thickBot="1" x14ac:dyDescent="0.3">
      <c r="A17" s="182" t="s">
        <v>29</v>
      </c>
      <c r="B17" s="182" t="s">
        <v>116</v>
      </c>
      <c r="C17" s="183" t="s">
        <v>108</v>
      </c>
    </row>
  </sheetData>
  <sortState xmlns:xlrd2="http://schemas.microsoft.com/office/spreadsheetml/2017/richdata2" ref="A8:C17">
    <sortCondition ref="A8:A17"/>
  </sortState>
  <conditionalFormatting sqref="A4:C17">
    <cfRule type="expression" dxfId="614" priority="1">
      <formula>MOD(ROW(),2)=0</formula>
    </cfRule>
  </conditionalFormatting>
  <pageMargins left="0.5" right="0.5" top="0.5" bottom="0.5" header="0.3" footer="0.3"/>
  <pageSetup scale="9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269</v>
      </c>
      <c r="B1" s="500"/>
      <c r="C1" s="500"/>
      <c r="D1" s="500"/>
      <c r="E1" s="500"/>
      <c r="F1" s="500"/>
      <c r="G1" s="500"/>
      <c r="H1" s="500"/>
      <c r="I1" s="500"/>
      <c r="J1" s="500"/>
      <c r="K1" s="500"/>
      <c r="L1" s="500"/>
      <c r="M1" s="500"/>
      <c r="N1" s="500"/>
      <c r="O1" s="500"/>
      <c r="P1" s="500"/>
      <c r="Q1" s="500"/>
      <c r="R1" s="500"/>
      <c r="S1" s="500"/>
      <c r="T1" s="500"/>
      <c r="U1" s="500"/>
    </row>
    <row r="2" spans="1:21" ht="45"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2" si="0">VLOOKUP(D3,VL_2020,2,FALSE)</f>
        <v xml:space="preserve">Revere 113-T4C </v>
      </c>
      <c r="B3" s="238" t="str">
        <f t="shared" ref="B3:B12" si="1">VLOOKUP(D3,VL_2020,3,FALSE)</f>
        <v>RR</v>
      </c>
      <c r="C3" s="238" t="str">
        <f t="shared" ref="C3:C12" si="2">VLOOKUP(D3,VL_2020,4,FALSE)</f>
        <v>CB, VP</v>
      </c>
      <c r="D3" s="72" t="s">
        <v>230</v>
      </c>
      <c r="E3" s="318">
        <v>271.8</v>
      </c>
      <c r="F3" s="319" t="s">
        <v>194</v>
      </c>
      <c r="G3" s="303">
        <v>15.033300000000001</v>
      </c>
      <c r="H3" s="101" t="s">
        <v>199</v>
      </c>
      <c r="I3" s="318">
        <v>55.433300000000003</v>
      </c>
      <c r="J3" s="319" t="s">
        <v>196</v>
      </c>
      <c r="K3" s="318">
        <v>124.33</v>
      </c>
      <c r="L3" s="319" t="s">
        <v>194</v>
      </c>
      <c r="M3" s="318">
        <v>55</v>
      </c>
      <c r="N3" s="101" t="s">
        <v>194</v>
      </c>
      <c r="O3" s="303">
        <v>2.2715190179000002</v>
      </c>
      <c r="P3" s="303">
        <v>10.115</v>
      </c>
      <c r="Q3" s="319" t="s">
        <v>194</v>
      </c>
      <c r="R3" s="303">
        <v>4.5385999999999997</v>
      </c>
      <c r="S3" s="101" t="s">
        <v>194</v>
      </c>
      <c r="T3" s="303">
        <v>83.015199999999993</v>
      </c>
      <c r="U3" s="319" t="s">
        <v>195</v>
      </c>
    </row>
    <row r="4" spans="1:21" ht="12.65" customHeight="1" x14ac:dyDescent="0.25">
      <c r="A4" s="44" t="str">
        <f t="shared" si="0"/>
        <v>Dyna-Gro D51VC95 RIB</v>
      </c>
      <c r="B4" s="239" t="str">
        <f t="shared" si="1"/>
        <v>RR</v>
      </c>
      <c r="C4" s="239" t="str">
        <f t="shared" si="2"/>
        <v>VT2P</v>
      </c>
      <c r="D4" s="151" t="s">
        <v>225</v>
      </c>
      <c r="E4" s="322">
        <v>270.64</v>
      </c>
      <c r="F4" s="323" t="s">
        <v>194</v>
      </c>
      <c r="G4" s="305">
        <v>13.433299999999999</v>
      </c>
      <c r="H4" s="310" t="s">
        <v>195</v>
      </c>
      <c r="I4" s="322">
        <v>55</v>
      </c>
      <c r="J4" s="323" t="s">
        <v>193</v>
      </c>
      <c r="K4" s="322">
        <v>121.67</v>
      </c>
      <c r="L4" s="323" t="s">
        <v>194</v>
      </c>
      <c r="M4" s="322">
        <v>48.666699999999999</v>
      </c>
      <c r="N4" s="310" t="s">
        <v>194</v>
      </c>
      <c r="O4" s="305">
        <v>1.748358528</v>
      </c>
      <c r="P4" s="305">
        <v>9.3949999999999996</v>
      </c>
      <c r="Q4" s="323" t="s">
        <v>194</v>
      </c>
      <c r="R4" s="305">
        <v>4.2474999999999996</v>
      </c>
      <c r="S4" s="310" t="s">
        <v>193</v>
      </c>
      <c r="T4" s="305">
        <v>84.248500000000007</v>
      </c>
      <c r="U4" s="323" t="s">
        <v>199</v>
      </c>
    </row>
    <row r="5" spans="1:21" ht="12.65" customHeight="1" x14ac:dyDescent="0.25">
      <c r="A5" s="151" t="str">
        <f t="shared" si="0"/>
        <v xml:space="preserve">Pioneer P13777PWUE </v>
      </c>
      <c r="B5" s="240" t="str">
        <f t="shared" si="1"/>
        <v>RR, LL, ENL, FOP</v>
      </c>
      <c r="C5" s="240" t="str">
        <f t="shared" si="2"/>
        <v>AVBL, VT2P, HX1</v>
      </c>
      <c r="D5" s="151" t="s">
        <v>228</v>
      </c>
      <c r="E5" s="322">
        <v>265.37</v>
      </c>
      <c r="F5" s="323" t="s">
        <v>194</v>
      </c>
      <c r="G5" s="305">
        <v>15.3667</v>
      </c>
      <c r="H5" s="310" t="s">
        <v>199</v>
      </c>
      <c r="I5" s="322">
        <v>55.033299999999997</v>
      </c>
      <c r="J5" s="323" t="s">
        <v>193</v>
      </c>
      <c r="K5" s="322">
        <v>120.33</v>
      </c>
      <c r="L5" s="323" t="s">
        <v>194</v>
      </c>
      <c r="M5" s="322">
        <v>53.666699999999999</v>
      </c>
      <c r="N5" s="310" t="s">
        <v>194</v>
      </c>
      <c r="O5" s="305">
        <v>1.5259813931999999</v>
      </c>
      <c r="P5" s="305">
        <v>9.8086000000000002</v>
      </c>
      <c r="Q5" s="323" t="s">
        <v>194</v>
      </c>
      <c r="R5" s="305">
        <v>4.3585000000000003</v>
      </c>
      <c r="S5" s="310" t="s">
        <v>203</v>
      </c>
      <c r="T5" s="305">
        <v>82.858199999999997</v>
      </c>
      <c r="U5" s="323" t="s">
        <v>195</v>
      </c>
    </row>
    <row r="6" spans="1:21" ht="12.65" customHeight="1" x14ac:dyDescent="0.25">
      <c r="A6" s="151" t="str">
        <f t="shared" si="0"/>
        <v xml:space="preserve">Pioneer P13841PWUE </v>
      </c>
      <c r="B6" s="240" t="str">
        <f t="shared" si="1"/>
        <v>RR, LL, ENL, FOP</v>
      </c>
      <c r="C6" s="240" t="str">
        <f t="shared" si="2"/>
        <v>AVBL, VT2P, HX1</v>
      </c>
      <c r="D6" s="45" t="s">
        <v>229</v>
      </c>
      <c r="E6" s="320">
        <v>265.05</v>
      </c>
      <c r="F6" s="321" t="s">
        <v>194</v>
      </c>
      <c r="G6" s="304">
        <v>15.166700000000001</v>
      </c>
      <c r="H6" s="96" t="s">
        <v>199</v>
      </c>
      <c r="I6" s="320">
        <v>54.133299999999998</v>
      </c>
      <c r="J6" s="321" t="s">
        <v>201</v>
      </c>
      <c r="K6" s="320">
        <v>116.67</v>
      </c>
      <c r="L6" s="321" t="s">
        <v>194</v>
      </c>
      <c r="M6" s="320">
        <v>52</v>
      </c>
      <c r="N6" s="96" t="s">
        <v>194</v>
      </c>
      <c r="O6" s="304">
        <v>1.2578616352000001</v>
      </c>
      <c r="P6" s="304">
        <v>9.9350000000000005</v>
      </c>
      <c r="Q6" s="321" t="s">
        <v>194</v>
      </c>
      <c r="R6" s="304">
        <v>4.2397999999999998</v>
      </c>
      <c r="S6" s="96" t="s">
        <v>200</v>
      </c>
      <c r="T6" s="304">
        <v>83.494</v>
      </c>
      <c r="U6" s="321" t="s">
        <v>193</v>
      </c>
    </row>
    <row r="7" spans="1:21" ht="12.5" x14ac:dyDescent="0.25">
      <c r="A7" s="44" t="str">
        <f t="shared" si="0"/>
        <v>Dyna-Gro D53VC54 RIB</v>
      </c>
      <c r="B7" s="239" t="str">
        <f t="shared" si="1"/>
        <v>RR</v>
      </c>
      <c r="C7" s="239" t="str">
        <f t="shared" si="2"/>
        <v>VT2P</v>
      </c>
      <c r="D7" s="151" t="s">
        <v>176</v>
      </c>
      <c r="E7" s="322">
        <v>261.85000000000002</v>
      </c>
      <c r="F7" s="323" t="s">
        <v>194</v>
      </c>
      <c r="G7" s="305">
        <v>15.1333</v>
      </c>
      <c r="H7" s="310" t="s">
        <v>199</v>
      </c>
      <c r="I7" s="322">
        <v>56.433300000000003</v>
      </c>
      <c r="J7" s="323" t="s">
        <v>194</v>
      </c>
      <c r="K7" s="322">
        <v>124.33</v>
      </c>
      <c r="L7" s="323" t="s">
        <v>194</v>
      </c>
      <c r="M7" s="322">
        <v>56</v>
      </c>
      <c r="N7" s="310" t="s">
        <v>194</v>
      </c>
      <c r="O7" s="305">
        <v>0.81300813009999995</v>
      </c>
      <c r="P7" s="305">
        <v>10.318</v>
      </c>
      <c r="Q7" s="323" t="s">
        <v>194</v>
      </c>
      <c r="R7" s="305">
        <v>4.1977000000000002</v>
      </c>
      <c r="S7" s="310" t="s">
        <v>200</v>
      </c>
      <c r="T7" s="305">
        <v>83.608900000000006</v>
      </c>
      <c r="U7" s="323" t="s">
        <v>203</v>
      </c>
    </row>
    <row r="8" spans="1:21" ht="12.5" x14ac:dyDescent="0.25">
      <c r="A8" s="151" t="str">
        <f t="shared" si="0"/>
        <v>Progeny PGY 2010 TRE</v>
      </c>
      <c r="B8" s="240" t="str">
        <f t="shared" si="1"/>
        <v>RR</v>
      </c>
      <c r="C8" s="240" t="str">
        <f t="shared" si="2"/>
        <v>TRE</v>
      </c>
      <c r="D8" s="45" t="s">
        <v>181</v>
      </c>
      <c r="E8" s="320">
        <v>258.57</v>
      </c>
      <c r="F8" s="321" t="s">
        <v>194</v>
      </c>
      <c r="G8" s="304">
        <v>12.6333</v>
      </c>
      <c r="H8" s="96" t="s">
        <v>202</v>
      </c>
      <c r="I8" s="320">
        <v>54.4</v>
      </c>
      <c r="J8" s="321" t="s">
        <v>195</v>
      </c>
      <c r="K8" s="320">
        <v>116.67</v>
      </c>
      <c r="L8" s="321" t="s">
        <v>194</v>
      </c>
      <c r="M8" s="320">
        <v>52.333300000000001</v>
      </c>
      <c r="N8" s="96" t="s">
        <v>194</v>
      </c>
      <c r="O8" s="304">
        <v>1.6153846154</v>
      </c>
      <c r="P8" s="304">
        <v>10.1418</v>
      </c>
      <c r="Q8" s="321" t="s">
        <v>194</v>
      </c>
      <c r="R8" s="304">
        <v>4.4237000000000002</v>
      </c>
      <c r="S8" s="96" t="s">
        <v>199</v>
      </c>
      <c r="T8" s="304">
        <v>82.758600000000001</v>
      </c>
      <c r="U8" s="321" t="s">
        <v>195</v>
      </c>
    </row>
    <row r="9" spans="1:21" ht="12.5" x14ac:dyDescent="0.25">
      <c r="A9" s="44" t="str">
        <f t="shared" si="0"/>
        <v>Dekalb DKC 111-35 VT2P RIB</v>
      </c>
      <c r="B9" s="239" t="str">
        <f t="shared" si="1"/>
        <v>RR</v>
      </c>
      <c r="C9" s="239" t="str">
        <f t="shared" si="2"/>
        <v>VT2P</v>
      </c>
      <c r="D9" s="151" t="s">
        <v>224</v>
      </c>
      <c r="E9" s="322">
        <v>258.42</v>
      </c>
      <c r="F9" s="323" t="s">
        <v>194</v>
      </c>
      <c r="G9" s="305">
        <v>14.5</v>
      </c>
      <c r="H9" s="310" t="s">
        <v>193</v>
      </c>
      <c r="I9" s="322">
        <v>57.2333</v>
      </c>
      <c r="J9" s="323" t="s">
        <v>194</v>
      </c>
      <c r="K9" s="322">
        <v>120.67</v>
      </c>
      <c r="L9" s="323" t="s">
        <v>194</v>
      </c>
      <c r="M9" s="322">
        <v>52</v>
      </c>
      <c r="N9" s="310" t="s">
        <v>194</v>
      </c>
      <c r="O9" s="305">
        <v>1.9798155391000001</v>
      </c>
      <c r="P9" s="305">
        <v>10.172499999999999</v>
      </c>
      <c r="Q9" s="323" t="s">
        <v>194</v>
      </c>
      <c r="R9" s="305">
        <v>4.2130000000000001</v>
      </c>
      <c r="S9" s="310" t="s">
        <v>200</v>
      </c>
      <c r="T9" s="305">
        <v>84.0685</v>
      </c>
      <c r="U9" s="323" t="s">
        <v>199</v>
      </c>
    </row>
    <row r="10" spans="1:21" ht="12.5" x14ac:dyDescent="0.25">
      <c r="A10" s="151" t="str">
        <f t="shared" si="0"/>
        <v>Innvictis A1292 VT2P</v>
      </c>
      <c r="B10" s="240" t="str">
        <f t="shared" si="1"/>
        <v>RR</v>
      </c>
      <c r="C10" s="240" t="str">
        <f t="shared" si="2"/>
        <v>VT2P</v>
      </c>
      <c r="D10" s="45" t="s">
        <v>178</v>
      </c>
      <c r="E10" s="320">
        <v>258.08999999999997</v>
      </c>
      <c r="F10" s="321" t="s">
        <v>194</v>
      </c>
      <c r="G10" s="304">
        <v>14.4</v>
      </c>
      <c r="H10" s="96" t="s">
        <v>193</v>
      </c>
      <c r="I10" s="320">
        <v>56.466700000000003</v>
      </c>
      <c r="J10" s="321" t="s">
        <v>194</v>
      </c>
      <c r="K10" s="320">
        <v>121</v>
      </c>
      <c r="L10" s="321" t="s">
        <v>194</v>
      </c>
      <c r="M10" s="320">
        <v>48.333300000000001</v>
      </c>
      <c r="N10" s="96" t="s">
        <v>194</v>
      </c>
      <c r="O10" s="304">
        <v>0.56022408960000003</v>
      </c>
      <c r="P10" s="304">
        <v>9.9082000000000008</v>
      </c>
      <c r="Q10" s="321" t="s">
        <v>194</v>
      </c>
      <c r="R10" s="304">
        <v>3.9870000000000001</v>
      </c>
      <c r="S10" s="96" t="s">
        <v>201</v>
      </c>
      <c r="T10" s="304">
        <v>84.547300000000007</v>
      </c>
      <c r="U10" s="321" t="s">
        <v>194</v>
      </c>
    </row>
    <row r="11" spans="1:21" ht="12.5" x14ac:dyDescent="0.25">
      <c r="A11" s="44" t="str">
        <f t="shared" si="0"/>
        <v>Innvictis A1072 VT2P RIB</v>
      </c>
      <c r="B11" s="239" t="str">
        <f t="shared" si="1"/>
        <v>RR</v>
      </c>
      <c r="C11" s="239" t="str">
        <f t="shared" si="2"/>
        <v>VT2P</v>
      </c>
      <c r="D11" s="151" t="s">
        <v>227</v>
      </c>
      <c r="E11" s="322">
        <v>255.64</v>
      </c>
      <c r="F11" s="323" t="s">
        <v>194</v>
      </c>
      <c r="G11" s="305">
        <v>12.166700000000001</v>
      </c>
      <c r="H11" s="310" t="s">
        <v>197</v>
      </c>
      <c r="I11" s="322">
        <v>54.066699999999997</v>
      </c>
      <c r="J11" s="323" t="s">
        <v>201</v>
      </c>
      <c r="K11" s="322">
        <v>121.67</v>
      </c>
      <c r="L11" s="323" t="s">
        <v>194</v>
      </c>
      <c r="M11" s="322">
        <v>54.666699999999999</v>
      </c>
      <c r="N11" s="310" t="s">
        <v>194</v>
      </c>
      <c r="O11" s="305">
        <v>3.3967700355999999</v>
      </c>
      <c r="P11" s="305">
        <v>9.9235000000000007</v>
      </c>
      <c r="Q11" s="323" t="s">
        <v>194</v>
      </c>
      <c r="R11" s="305">
        <v>4.4926000000000004</v>
      </c>
      <c r="S11" s="310" t="s">
        <v>194</v>
      </c>
      <c r="T11" s="305">
        <v>82.180300000000003</v>
      </c>
      <c r="U11" s="323" t="s">
        <v>201</v>
      </c>
    </row>
    <row r="12" spans="1:21" ht="12.5" x14ac:dyDescent="0.25">
      <c r="A12" s="44" t="str">
        <f t="shared" si="0"/>
        <v>Great Heart Seed HT-7360 VT2</v>
      </c>
      <c r="B12" s="239" t="str">
        <f t="shared" si="1"/>
        <v>RR</v>
      </c>
      <c r="C12" s="239" t="str">
        <f t="shared" si="2"/>
        <v>VT2P</v>
      </c>
      <c r="D12" s="45" t="s">
        <v>226</v>
      </c>
      <c r="E12" s="324">
        <v>250.75</v>
      </c>
      <c r="F12" s="325" t="s">
        <v>194</v>
      </c>
      <c r="G12" s="340">
        <v>16.100000000000001</v>
      </c>
      <c r="H12" s="311" t="s">
        <v>194</v>
      </c>
      <c r="I12" s="324">
        <v>55.033299999999997</v>
      </c>
      <c r="J12" s="325" t="s">
        <v>193</v>
      </c>
      <c r="K12" s="324">
        <v>124.67</v>
      </c>
      <c r="L12" s="325" t="s">
        <v>194</v>
      </c>
      <c r="M12" s="324">
        <v>52.333300000000001</v>
      </c>
      <c r="N12" s="311" t="s">
        <v>194</v>
      </c>
      <c r="O12" s="340">
        <v>3.4753760846000001</v>
      </c>
      <c r="P12" s="340">
        <v>10.4368</v>
      </c>
      <c r="Q12" s="325" t="s">
        <v>194</v>
      </c>
      <c r="R12" s="340">
        <v>3.9371999999999998</v>
      </c>
      <c r="S12" s="311" t="s">
        <v>201</v>
      </c>
      <c r="T12" s="340">
        <v>84.126000000000005</v>
      </c>
      <c r="U12" s="325" t="s">
        <v>199</v>
      </c>
    </row>
    <row r="13" spans="1:21" x14ac:dyDescent="0.3">
      <c r="A13" s="59" t="s">
        <v>219</v>
      </c>
      <c r="B13" s="59"/>
      <c r="C13" s="59"/>
      <c r="D13" s="58"/>
      <c r="E13" s="326">
        <v>261.62</v>
      </c>
      <c r="F13" s="327"/>
      <c r="G13" s="117">
        <v>14.3933</v>
      </c>
      <c r="H13" s="102"/>
      <c r="I13" s="326">
        <v>55.323300000000003</v>
      </c>
      <c r="J13" s="327"/>
      <c r="K13" s="326">
        <v>121.2</v>
      </c>
      <c r="L13" s="327"/>
      <c r="M13" s="112">
        <v>52.5</v>
      </c>
      <c r="N13" s="102"/>
      <c r="O13" s="336">
        <v>1.8644000000000001</v>
      </c>
      <c r="P13" s="341">
        <v>10.015499999999999</v>
      </c>
      <c r="Q13" s="327"/>
      <c r="R13" s="117">
        <v>4.2636000000000003</v>
      </c>
      <c r="S13" s="102"/>
      <c r="T13" s="341">
        <v>83.490600000000001</v>
      </c>
      <c r="U13" s="327"/>
    </row>
    <row r="14" spans="1:21" x14ac:dyDescent="0.3">
      <c r="A14" s="46" t="s">
        <v>220</v>
      </c>
      <c r="B14" s="46"/>
      <c r="C14" s="46"/>
      <c r="D14" s="48"/>
      <c r="E14" s="328">
        <v>6.5364000000000004</v>
      </c>
      <c r="F14" s="329"/>
      <c r="G14" s="314">
        <v>0.4375</v>
      </c>
      <c r="H14" s="313"/>
      <c r="I14" s="328">
        <v>0.30199999999999999</v>
      </c>
      <c r="J14" s="329"/>
      <c r="K14" s="328">
        <v>2.0247999999999999</v>
      </c>
      <c r="L14" s="329"/>
      <c r="M14" s="312">
        <v>2.3237999999999999</v>
      </c>
      <c r="N14" s="313"/>
      <c r="O14" s="337">
        <v>0.93569999999999998</v>
      </c>
      <c r="P14" s="342">
        <v>0.23569999999999999</v>
      </c>
      <c r="Q14" s="329"/>
      <c r="R14" s="314">
        <v>7.2260000000000005E-2</v>
      </c>
      <c r="S14" s="313"/>
      <c r="T14" s="342">
        <v>0.34939999999999999</v>
      </c>
      <c r="U14" s="329"/>
    </row>
    <row r="15" spans="1:21" ht="12.75" customHeight="1" x14ac:dyDescent="0.4">
      <c r="A15" s="47" t="s">
        <v>221</v>
      </c>
      <c r="B15" s="242"/>
      <c r="C15" s="242"/>
      <c r="D15" s="28"/>
      <c r="E15" s="330" t="s">
        <v>164</v>
      </c>
      <c r="F15" s="331"/>
      <c r="G15" s="317">
        <v>1.22</v>
      </c>
      <c r="H15" s="316"/>
      <c r="I15" s="330">
        <v>0.82</v>
      </c>
      <c r="J15" s="331"/>
      <c r="K15" s="330" t="s">
        <v>164</v>
      </c>
      <c r="L15" s="331"/>
      <c r="M15" s="315" t="s">
        <v>164</v>
      </c>
      <c r="N15" s="316"/>
      <c r="O15" s="338" t="s">
        <v>333</v>
      </c>
      <c r="P15" s="343" t="s">
        <v>164</v>
      </c>
      <c r="Q15" s="331"/>
      <c r="R15" s="317">
        <v>0.18</v>
      </c>
      <c r="S15" s="316"/>
      <c r="T15" s="343">
        <v>1.04</v>
      </c>
      <c r="U15" s="331"/>
    </row>
    <row r="16" spans="1:21" ht="12.75" customHeight="1" thickBot="1" x14ac:dyDescent="0.35">
      <c r="A16" s="345" t="s">
        <v>222</v>
      </c>
      <c r="B16" s="346"/>
      <c r="C16" s="346"/>
      <c r="D16" s="347"/>
      <c r="E16" s="332">
        <v>4.3274629291000002</v>
      </c>
      <c r="F16" s="333"/>
      <c r="G16" s="335">
        <v>4.9252769479999996</v>
      </c>
      <c r="H16" s="334"/>
      <c r="I16" s="332">
        <v>0.86379669660000002</v>
      </c>
      <c r="J16" s="333"/>
      <c r="K16" s="332">
        <v>2.8936762239</v>
      </c>
      <c r="L16" s="333"/>
      <c r="M16" s="335">
        <v>7.6665187799999996</v>
      </c>
      <c r="N16" s="334"/>
      <c r="O16" s="348"/>
      <c r="P16" s="349">
        <v>3.7274532397</v>
      </c>
      <c r="Q16" s="333"/>
      <c r="R16" s="350">
        <v>2.4709817475999998</v>
      </c>
      <c r="S16" s="334"/>
      <c r="T16" s="349">
        <v>0.72489491900000003</v>
      </c>
      <c r="U16" s="333"/>
    </row>
    <row r="17" spans="1:21" ht="12.75"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s="1" customFormat="1" x14ac:dyDescent="0.3">
      <c r="A26" s="9"/>
      <c r="B26" s="7"/>
      <c r="C26" s="7"/>
      <c r="D26" s="6"/>
      <c r="E26" s="55"/>
      <c r="F26" s="56"/>
      <c r="G26" s="114"/>
      <c r="H26" s="57"/>
      <c r="I26" s="111"/>
      <c r="J26" s="11"/>
      <c r="K26" s="114"/>
      <c r="L26" s="57"/>
      <c r="M26" s="114"/>
      <c r="N26" s="57"/>
      <c r="O26" s="3"/>
      <c r="P26" s="111"/>
      <c r="Q26" s="11"/>
      <c r="R26" s="111"/>
      <c r="S26" s="11"/>
      <c r="T26" s="111"/>
      <c r="U26" s="11"/>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613" priority="40">
      <formula>MOD(ROW(),2)=0</formula>
    </cfRule>
  </conditionalFormatting>
  <conditionalFormatting sqref="E3:E12">
    <cfRule type="aboveAverage" dxfId="612" priority="39" stopIfTrue="1"/>
    <cfRule type="top10" dxfId="611" priority="21" percent="1" rank="25"/>
  </conditionalFormatting>
  <conditionalFormatting sqref="F3:F12">
    <cfRule type="containsText" dxfId="610"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609" priority="17" percent="1" rank="25"/>
    <cfRule type="aboveAverage" dxfId="608" priority="18" stopIfTrue="1"/>
  </conditionalFormatting>
  <conditionalFormatting sqref="H3:H12">
    <cfRule type="containsText" dxfId="607"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606" priority="2" stopIfTrue="1"/>
    <cfRule type="top10" dxfId="605" priority="1" percent="1" rank="25"/>
  </conditionalFormatting>
  <conditionalFormatting sqref="J3:J12">
    <cfRule type="containsText" priority="3" stopIfTrue="1" operator="containsText" text="AA">
      <formula>NOT(ISERROR(SEARCH("AA",J3)))</formula>
    </cfRule>
    <cfRule type="containsText" dxfId="604" priority="4" stopIfTrue="1" operator="containsText" text="A">
      <formula>NOT(ISERROR(SEARCH("A",J3)))</formula>
    </cfRule>
  </conditionalFormatting>
  <conditionalFormatting sqref="K3:K12">
    <cfRule type="top10" dxfId="603" priority="19" percent="1" rank="25"/>
    <cfRule type="aboveAverage" dxfId="602" priority="20" stopIfTrue="1"/>
  </conditionalFormatting>
  <conditionalFormatting sqref="L3:L12">
    <cfRule type="containsText" priority="32" stopIfTrue="1" operator="containsText" text="AA">
      <formula>NOT(ISERROR(SEARCH("AA",L3)))</formula>
    </cfRule>
    <cfRule type="containsText" dxfId="601" priority="33" stopIfTrue="1" operator="containsText" text="A">
      <formula>NOT(ISERROR(SEARCH("A",L3)))</formula>
    </cfRule>
  </conditionalFormatting>
  <conditionalFormatting sqref="M3:M12">
    <cfRule type="aboveAverage" dxfId="600" priority="16" stopIfTrue="1"/>
    <cfRule type="top10" dxfId="599" priority="15" percent="1" rank="25"/>
    <cfRule type="aboveAverage" dxfId="598" priority="38" stopIfTrue="1"/>
  </conditionalFormatting>
  <conditionalFormatting sqref="N3:N12">
    <cfRule type="containsText" priority="30" stopIfTrue="1" operator="containsText" text="AA">
      <formula>NOT(ISERROR(SEARCH("AA",N3)))</formula>
    </cfRule>
    <cfRule type="containsText" dxfId="597" priority="31" stopIfTrue="1" operator="containsText" text="A">
      <formula>NOT(ISERROR(SEARCH("A",N3)))</formula>
    </cfRule>
  </conditionalFormatting>
  <conditionalFormatting sqref="O3:O12">
    <cfRule type="top10" dxfId="596" priority="13" percent="1" rank="25"/>
    <cfRule type="aboveAverage" dxfId="595" priority="14" stopIfTrue="1"/>
  </conditionalFormatting>
  <conditionalFormatting sqref="P3:P12">
    <cfRule type="top10" dxfId="594" priority="9" percent="1" rank="25"/>
    <cfRule type="aboveAverage" dxfId="593" priority="10" stopIfTrue="1"/>
  </conditionalFormatting>
  <conditionalFormatting sqref="Q3:Q12">
    <cfRule type="containsText" priority="26" stopIfTrue="1" operator="containsText" text="AA">
      <formula>NOT(ISERROR(SEARCH("AA",Q3)))</formula>
    </cfRule>
    <cfRule type="containsText" dxfId="592" priority="27" stopIfTrue="1" operator="containsText" text="A">
      <formula>NOT(ISERROR(SEARCH("A",Q3)))</formula>
    </cfRule>
  </conditionalFormatting>
  <conditionalFormatting sqref="R3:R12">
    <cfRule type="top10" dxfId="591" priority="7" percent="1" rank="25"/>
    <cfRule type="aboveAverage" dxfId="590" priority="8" stopIfTrue="1"/>
  </conditionalFormatting>
  <conditionalFormatting sqref="S3:S12">
    <cfRule type="containsText" priority="24" stopIfTrue="1" operator="containsText" text="AA">
      <formula>NOT(ISERROR(SEARCH("AA",S3)))</formula>
    </cfRule>
    <cfRule type="containsText" dxfId="589" priority="25" stopIfTrue="1" operator="containsText" text="A">
      <formula>NOT(ISERROR(SEARCH("A",S3)))</formula>
    </cfRule>
  </conditionalFormatting>
  <conditionalFormatting sqref="T3:T12">
    <cfRule type="top10" dxfId="588" priority="5" percent="1" rank="25"/>
    <cfRule type="aboveAverage" dxfId="587" priority="6" stopIfTrue="1"/>
  </conditionalFormatting>
  <conditionalFormatting sqref="U3:U12">
    <cfRule type="containsText" dxfId="586"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scale="8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335</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Revere 1627 TC**</v>
      </c>
      <c r="B3" s="238" t="str">
        <f t="shared" ref="B3:B23" si="1">VLOOKUP(D3,VL_2020,3,FALSE)</f>
        <v>RR</v>
      </c>
      <c r="C3" s="238" t="str">
        <f t="shared" ref="C3:C23" si="2">VLOOKUP(D3,VL_2020,4,FALSE)</f>
        <v>TRE</v>
      </c>
      <c r="D3" s="150" t="s">
        <v>162</v>
      </c>
      <c r="E3" s="359">
        <v>273.48</v>
      </c>
      <c r="F3" s="361" t="s">
        <v>194</v>
      </c>
      <c r="G3" s="363">
        <v>15.466699999999999</v>
      </c>
      <c r="H3" s="365" t="s">
        <v>194</v>
      </c>
      <c r="I3" s="359">
        <v>57.2667</v>
      </c>
      <c r="J3" s="361" t="s">
        <v>274</v>
      </c>
      <c r="K3" s="359">
        <v>119.67</v>
      </c>
      <c r="L3" s="361" t="s">
        <v>195</v>
      </c>
      <c r="M3" s="359">
        <v>53</v>
      </c>
      <c r="N3" s="365" t="s">
        <v>203</v>
      </c>
      <c r="O3" s="363">
        <v>2.942526693</v>
      </c>
      <c r="P3" s="363">
        <v>10.490399999999999</v>
      </c>
      <c r="Q3" s="361" t="s">
        <v>276</v>
      </c>
      <c r="R3" s="363">
        <v>4.3470000000000004</v>
      </c>
      <c r="S3" s="365" t="s">
        <v>203</v>
      </c>
      <c r="T3" s="363">
        <v>83.559100000000001</v>
      </c>
      <c r="U3" s="361" t="s">
        <v>285</v>
      </c>
    </row>
    <row r="4" spans="1:21" ht="12.65" customHeight="1" x14ac:dyDescent="0.25">
      <c r="A4" s="44" t="str">
        <f t="shared" si="0"/>
        <v>Dyna-Gro D56TC44 RIB</v>
      </c>
      <c r="B4" s="239" t="str">
        <f t="shared" si="1"/>
        <v>RR</v>
      </c>
      <c r="C4" s="239" t="str">
        <f t="shared" si="2"/>
        <v>TRE</v>
      </c>
      <c r="D4" s="45" t="s">
        <v>177</v>
      </c>
      <c r="E4" s="320">
        <v>273.02999999999997</v>
      </c>
      <c r="F4" s="321" t="s">
        <v>199</v>
      </c>
      <c r="G4" s="304">
        <v>15.6</v>
      </c>
      <c r="H4" s="96" t="s">
        <v>194</v>
      </c>
      <c r="I4" s="320">
        <v>57.633299999999998</v>
      </c>
      <c r="J4" s="321" t="s">
        <v>200</v>
      </c>
      <c r="K4" s="320">
        <v>122.33</v>
      </c>
      <c r="L4" s="321" t="s">
        <v>193</v>
      </c>
      <c r="M4" s="320">
        <v>49.666699999999999</v>
      </c>
      <c r="N4" s="96" t="s">
        <v>275</v>
      </c>
      <c r="O4" s="304">
        <v>0.57017543859999997</v>
      </c>
      <c r="P4" s="304">
        <v>10.1648</v>
      </c>
      <c r="Q4" s="321" t="s">
        <v>285</v>
      </c>
      <c r="R4" s="304">
        <v>4.4657999999999998</v>
      </c>
      <c r="S4" s="96" t="s">
        <v>194</v>
      </c>
      <c r="T4" s="304">
        <v>84.034000000000006</v>
      </c>
      <c r="U4" s="321" t="s">
        <v>275</v>
      </c>
    </row>
    <row r="5" spans="1:21" ht="12.5" x14ac:dyDescent="0.25">
      <c r="A5" s="44" t="str">
        <f t="shared" si="0"/>
        <v>Innvictis A1551 VT2P</v>
      </c>
      <c r="B5" s="239" t="str">
        <f t="shared" si="1"/>
        <v>RR</v>
      </c>
      <c r="C5" s="239" t="str">
        <f t="shared" si="2"/>
        <v>VT2P</v>
      </c>
      <c r="D5" s="45" t="s">
        <v>160</v>
      </c>
      <c r="E5" s="320">
        <v>271.79000000000002</v>
      </c>
      <c r="F5" s="321" t="s">
        <v>203</v>
      </c>
      <c r="G5" s="304">
        <v>14.666700000000001</v>
      </c>
      <c r="H5" s="96" t="s">
        <v>194</v>
      </c>
      <c r="I5" s="320">
        <v>55.7333</v>
      </c>
      <c r="J5" s="321" t="s">
        <v>314</v>
      </c>
      <c r="K5" s="320">
        <v>121</v>
      </c>
      <c r="L5" s="321" t="s">
        <v>198</v>
      </c>
      <c r="M5" s="320">
        <v>48.333300000000001</v>
      </c>
      <c r="N5" s="96" t="s">
        <v>274</v>
      </c>
      <c r="O5" s="304">
        <v>2.7272727272999999</v>
      </c>
      <c r="P5" s="304">
        <v>9.7051999999999996</v>
      </c>
      <c r="Q5" s="321" t="s">
        <v>293</v>
      </c>
      <c r="R5" s="304">
        <v>4.2628000000000004</v>
      </c>
      <c r="S5" s="96" t="s">
        <v>193</v>
      </c>
      <c r="T5" s="304">
        <v>83.130200000000002</v>
      </c>
      <c r="U5" s="321" t="s">
        <v>284</v>
      </c>
    </row>
    <row r="6" spans="1:21" ht="12.5" x14ac:dyDescent="0.25">
      <c r="A6" s="44" t="str">
        <f t="shared" si="0"/>
        <v>1st Choice Seeds FC 8455 VT2P RIB</v>
      </c>
      <c r="B6" s="239" t="str">
        <f t="shared" si="1"/>
        <v>RR</v>
      </c>
      <c r="C6" s="239" t="str">
        <f t="shared" si="2"/>
        <v>VT2P</v>
      </c>
      <c r="D6" s="45" t="s">
        <v>232</v>
      </c>
      <c r="E6" s="320">
        <v>270.52</v>
      </c>
      <c r="F6" s="321" t="s">
        <v>203</v>
      </c>
      <c r="G6" s="304">
        <v>15.433299999999999</v>
      </c>
      <c r="H6" s="96" t="s">
        <v>194</v>
      </c>
      <c r="I6" s="320">
        <v>56.5</v>
      </c>
      <c r="J6" s="321" t="s">
        <v>281</v>
      </c>
      <c r="K6" s="320">
        <v>123.33</v>
      </c>
      <c r="L6" s="321" t="s">
        <v>193</v>
      </c>
      <c r="M6" s="320">
        <v>49.333300000000001</v>
      </c>
      <c r="N6" s="96" t="s">
        <v>274</v>
      </c>
      <c r="O6" s="304">
        <v>2.6892964393000001</v>
      </c>
      <c r="P6" s="304">
        <v>10.1342</v>
      </c>
      <c r="Q6" s="321" t="s">
        <v>285</v>
      </c>
      <c r="R6" s="304">
        <v>3.9870000000000001</v>
      </c>
      <c r="S6" s="96" t="s">
        <v>201</v>
      </c>
      <c r="T6" s="304">
        <v>84.221699999999998</v>
      </c>
      <c r="U6" s="321" t="s">
        <v>193</v>
      </c>
    </row>
    <row r="7" spans="1:21" ht="12.5" x14ac:dyDescent="0.25">
      <c r="A7" s="44" t="str">
        <f t="shared" si="0"/>
        <v>Progeny PGY2314 TRE*</v>
      </c>
      <c r="B7" s="239" t="str">
        <f t="shared" si="1"/>
        <v>RR</v>
      </c>
      <c r="C7" s="239" t="str">
        <f t="shared" si="2"/>
        <v>TRE</v>
      </c>
      <c r="D7" s="151" t="s">
        <v>182</v>
      </c>
      <c r="E7" s="322">
        <v>263.5</v>
      </c>
      <c r="F7" s="323" t="s">
        <v>276</v>
      </c>
      <c r="G7" s="305">
        <v>14.833299999999999</v>
      </c>
      <c r="H7" s="310" t="s">
        <v>194</v>
      </c>
      <c r="I7" s="322">
        <v>57.333300000000001</v>
      </c>
      <c r="J7" s="323" t="s">
        <v>274</v>
      </c>
      <c r="K7" s="322">
        <v>118</v>
      </c>
      <c r="L7" s="323" t="s">
        <v>195</v>
      </c>
      <c r="M7" s="322">
        <v>51.666699999999999</v>
      </c>
      <c r="N7" s="310" t="s">
        <v>198</v>
      </c>
      <c r="O7" s="305">
        <v>2.5237017883999999</v>
      </c>
      <c r="P7" s="305">
        <v>10.115</v>
      </c>
      <c r="Q7" s="323" t="s">
        <v>285</v>
      </c>
      <c r="R7" s="305">
        <v>4.4313000000000002</v>
      </c>
      <c r="S7" s="310" t="s">
        <v>199</v>
      </c>
      <c r="T7" s="305">
        <v>82.800799999999995</v>
      </c>
      <c r="U7" s="323" t="s">
        <v>292</v>
      </c>
    </row>
    <row r="8" spans="1:21" ht="12.5" x14ac:dyDescent="0.25">
      <c r="A8" s="44" t="str">
        <f t="shared" si="0"/>
        <v>Dekalb DKC 64-22 VT2P</v>
      </c>
      <c r="B8" s="239" t="str">
        <f t="shared" si="1"/>
        <v>RR</v>
      </c>
      <c r="C8" s="239" t="str">
        <f t="shared" si="2"/>
        <v>VT2P</v>
      </c>
      <c r="D8" s="151" t="s">
        <v>233</v>
      </c>
      <c r="E8" s="322">
        <v>263.05</v>
      </c>
      <c r="F8" s="323" t="s">
        <v>276</v>
      </c>
      <c r="G8" s="305">
        <v>15.3667</v>
      </c>
      <c r="H8" s="310" t="s">
        <v>194</v>
      </c>
      <c r="I8" s="322">
        <v>59.333300000000001</v>
      </c>
      <c r="J8" s="323" t="s">
        <v>194</v>
      </c>
      <c r="K8" s="322">
        <v>119</v>
      </c>
      <c r="L8" s="323" t="s">
        <v>195</v>
      </c>
      <c r="M8" s="322">
        <v>53.666699999999999</v>
      </c>
      <c r="N8" s="310" t="s">
        <v>203</v>
      </c>
      <c r="O8" s="305">
        <v>1.1204481793000001</v>
      </c>
      <c r="P8" s="305">
        <v>10.0806</v>
      </c>
      <c r="Q8" s="323" t="s">
        <v>299</v>
      </c>
      <c r="R8" s="305">
        <v>4.3432000000000004</v>
      </c>
      <c r="S8" s="310" t="s">
        <v>203</v>
      </c>
      <c r="T8" s="305">
        <v>83.750600000000006</v>
      </c>
      <c r="U8" s="323" t="s">
        <v>285</v>
      </c>
    </row>
    <row r="9" spans="1:21" ht="12.5" x14ac:dyDescent="0.25">
      <c r="A9" s="44" t="str">
        <f t="shared" si="0"/>
        <v>Dekalb DKC 66-06 TRE*</v>
      </c>
      <c r="B9" s="239" t="str">
        <f t="shared" si="1"/>
        <v>RR</v>
      </c>
      <c r="C9" s="239" t="str">
        <f t="shared" si="2"/>
        <v>TRE</v>
      </c>
      <c r="D9" s="151" t="s">
        <v>175</v>
      </c>
      <c r="E9" s="322">
        <v>259.45999999999998</v>
      </c>
      <c r="F9" s="323" t="s">
        <v>276</v>
      </c>
      <c r="G9" s="305">
        <v>15.8667</v>
      </c>
      <c r="H9" s="310" t="s">
        <v>194</v>
      </c>
      <c r="I9" s="322">
        <v>56.7667</v>
      </c>
      <c r="J9" s="323" t="s">
        <v>295</v>
      </c>
      <c r="K9" s="322">
        <v>123</v>
      </c>
      <c r="L9" s="323" t="s">
        <v>193</v>
      </c>
      <c r="M9" s="322">
        <v>50.666699999999999</v>
      </c>
      <c r="N9" s="310" t="s">
        <v>275</v>
      </c>
      <c r="O9" s="305">
        <v>1.6806722689</v>
      </c>
      <c r="P9" s="305">
        <v>9.3987999999999996</v>
      </c>
      <c r="Q9" s="323" t="s">
        <v>291</v>
      </c>
      <c r="R9" s="305">
        <v>4.2053000000000003</v>
      </c>
      <c r="S9" s="310" t="s">
        <v>200</v>
      </c>
      <c r="T9" s="305">
        <v>83.693200000000004</v>
      </c>
      <c r="U9" s="323" t="s">
        <v>285</v>
      </c>
    </row>
    <row r="10" spans="1:21" ht="12.5" x14ac:dyDescent="0.25">
      <c r="A10" s="44" t="str">
        <f t="shared" si="0"/>
        <v xml:space="preserve">Revere 114-P35 </v>
      </c>
      <c r="B10" s="239" t="str">
        <f t="shared" si="1"/>
        <v>RR</v>
      </c>
      <c r="C10" s="239" t="str">
        <f t="shared" si="2"/>
        <v xml:space="preserve">CB </v>
      </c>
      <c r="D10" s="45" t="s">
        <v>247</v>
      </c>
      <c r="E10" s="320">
        <v>254.22</v>
      </c>
      <c r="F10" s="321" t="s">
        <v>298</v>
      </c>
      <c r="G10" s="304">
        <v>14.966699999999999</v>
      </c>
      <c r="H10" s="96" t="s">
        <v>194</v>
      </c>
      <c r="I10" s="320">
        <v>56.666699999999999</v>
      </c>
      <c r="J10" s="321" t="s">
        <v>297</v>
      </c>
      <c r="K10" s="320">
        <v>121</v>
      </c>
      <c r="L10" s="321" t="s">
        <v>198</v>
      </c>
      <c r="M10" s="320">
        <v>45</v>
      </c>
      <c r="N10" s="96" t="s">
        <v>197</v>
      </c>
      <c r="O10" s="304">
        <v>10.547646531</v>
      </c>
      <c r="P10" s="304">
        <v>9.6898999999999997</v>
      </c>
      <c r="Q10" s="321" t="s">
        <v>293</v>
      </c>
      <c r="R10" s="304">
        <v>3.9296000000000002</v>
      </c>
      <c r="S10" s="96" t="s">
        <v>201</v>
      </c>
      <c r="T10" s="304">
        <v>84.470699999999994</v>
      </c>
      <c r="U10" s="321" t="s">
        <v>199</v>
      </c>
    </row>
    <row r="11" spans="1:21" ht="12.5" x14ac:dyDescent="0.25">
      <c r="A11" s="151" t="str">
        <f t="shared" si="0"/>
        <v>Integra 6493 VT2P</v>
      </c>
      <c r="B11" s="240" t="str">
        <f t="shared" si="1"/>
        <v>RR</v>
      </c>
      <c r="C11" s="240" t="str">
        <f t="shared" si="2"/>
        <v>VT2P</v>
      </c>
      <c r="D11" s="151" t="s">
        <v>242</v>
      </c>
      <c r="E11" s="322">
        <v>251.9</v>
      </c>
      <c r="F11" s="323" t="s">
        <v>277</v>
      </c>
      <c r="G11" s="305">
        <v>15.1</v>
      </c>
      <c r="H11" s="310" t="s">
        <v>194</v>
      </c>
      <c r="I11" s="322">
        <v>57.2</v>
      </c>
      <c r="J11" s="323" t="s">
        <v>279</v>
      </c>
      <c r="K11" s="322">
        <v>121.67</v>
      </c>
      <c r="L11" s="323" t="s">
        <v>198</v>
      </c>
      <c r="M11" s="322">
        <v>50</v>
      </c>
      <c r="N11" s="310" t="s">
        <v>275</v>
      </c>
      <c r="O11" s="305">
        <v>4.4590181204999997</v>
      </c>
      <c r="P11" s="305">
        <v>9.7857000000000003</v>
      </c>
      <c r="Q11" s="323" t="s">
        <v>294</v>
      </c>
      <c r="R11" s="305">
        <v>4.3087</v>
      </c>
      <c r="S11" s="310" t="s">
        <v>203</v>
      </c>
      <c r="T11" s="305">
        <v>84.110600000000005</v>
      </c>
      <c r="U11" s="323" t="s">
        <v>275</v>
      </c>
    </row>
    <row r="12" spans="1:21" ht="12.5" x14ac:dyDescent="0.25">
      <c r="A12" s="44" t="str">
        <f t="shared" si="0"/>
        <v>Great Heart Seed HT-7500 TRE</v>
      </c>
      <c r="B12" s="239" t="str">
        <f t="shared" si="1"/>
        <v>RR</v>
      </c>
      <c r="C12" s="239" t="str">
        <f t="shared" si="2"/>
        <v>TRE</v>
      </c>
      <c r="D12" s="45" t="s">
        <v>238</v>
      </c>
      <c r="E12" s="320">
        <v>251.27</v>
      </c>
      <c r="F12" s="321" t="s">
        <v>277</v>
      </c>
      <c r="G12" s="304">
        <v>16.466699999999999</v>
      </c>
      <c r="H12" s="96" t="s">
        <v>194</v>
      </c>
      <c r="I12" s="320">
        <v>56.633299999999998</v>
      </c>
      <c r="J12" s="321" t="s">
        <v>313</v>
      </c>
      <c r="K12" s="320">
        <v>126.33</v>
      </c>
      <c r="L12" s="321" t="s">
        <v>199</v>
      </c>
      <c r="M12" s="320">
        <v>58.666699999999999</v>
      </c>
      <c r="N12" s="96" t="s">
        <v>194</v>
      </c>
      <c r="O12" s="304">
        <v>2.4017090859999999</v>
      </c>
      <c r="P12" s="304">
        <v>10.4559</v>
      </c>
      <c r="Q12" s="321" t="s">
        <v>298</v>
      </c>
      <c r="R12" s="304">
        <v>4.3356000000000003</v>
      </c>
      <c r="S12" s="96" t="s">
        <v>203</v>
      </c>
      <c r="T12" s="304">
        <v>83.578299999999999</v>
      </c>
      <c r="U12" s="321" t="s">
        <v>285</v>
      </c>
    </row>
    <row r="13" spans="1:21" ht="12.5" x14ac:dyDescent="0.25">
      <c r="A13" s="44" t="str">
        <f t="shared" si="0"/>
        <v>Innvictis A1542 T</v>
      </c>
      <c r="B13" s="239" t="str">
        <f t="shared" si="1"/>
        <v>RR</v>
      </c>
      <c r="C13" s="239" t="str">
        <f t="shared" si="2"/>
        <v>TRE</v>
      </c>
      <c r="D13" s="151" t="s">
        <v>179</v>
      </c>
      <c r="E13" s="322">
        <v>249.63</v>
      </c>
      <c r="F13" s="323" t="s">
        <v>277</v>
      </c>
      <c r="G13" s="305">
        <v>15.6</v>
      </c>
      <c r="H13" s="310" t="s">
        <v>194</v>
      </c>
      <c r="I13" s="322">
        <v>57.033299999999997</v>
      </c>
      <c r="J13" s="323" t="s">
        <v>294</v>
      </c>
      <c r="K13" s="322">
        <v>111.67</v>
      </c>
      <c r="L13" s="323" t="s">
        <v>197</v>
      </c>
      <c r="M13" s="322">
        <v>52</v>
      </c>
      <c r="N13" s="310" t="s">
        <v>198</v>
      </c>
      <c r="O13" s="305">
        <v>0.28985507249999998</v>
      </c>
      <c r="P13" s="305">
        <v>9.7588000000000008</v>
      </c>
      <c r="Q13" s="323" t="s">
        <v>296</v>
      </c>
      <c r="R13" s="305">
        <v>4.4044999999999996</v>
      </c>
      <c r="S13" s="310" t="s">
        <v>199</v>
      </c>
      <c r="T13" s="305">
        <v>83.853999999999999</v>
      </c>
      <c r="U13" s="323" t="s">
        <v>275</v>
      </c>
    </row>
    <row r="14" spans="1:21" ht="12.5" x14ac:dyDescent="0.25">
      <c r="A14" s="44" t="str">
        <f t="shared" si="0"/>
        <v>Innvictis A1689 T</v>
      </c>
      <c r="B14" s="239" t="str">
        <f t="shared" si="1"/>
        <v>RR</v>
      </c>
      <c r="C14" s="239" t="str">
        <f t="shared" si="2"/>
        <v>TRE</v>
      </c>
      <c r="D14" s="151" t="s">
        <v>180</v>
      </c>
      <c r="E14" s="322">
        <v>248.32</v>
      </c>
      <c r="F14" s="323" t="s">
        <v>277</v>
      </c>
      <c r="G14" s="305">
        <v>15.5</v>
      </c>
      <c r="H14" s="310" t="s">
        <v>194</v>
      </c>
      <c r="I14" s="322">
        <v>58.933300000000003</v>
      </c>
      <c r="J14" s="323" t="s">
        <v>199</v>
      </c>
      <c r="K14" s="322">
        <v>120.33</v>
      </c>
      <c r="L14" s="323" t="s">
        <v>198</v>
      </c>
      <c r="M14" s="322">
        <v>52.333300000000001</v>
      </c>
      <c r="N14" s="310" t="s">
        <v>203</v>
      </c>
      <c r="O14" s="305">
        <v>4.2623856139000003</v>
      </c>
      <c r="P14" s="305">
        <v>11.0381</v>
      </c>
      <c r="Q14" s="323" t="s">
        <v>194</v>
      </c>
      <c r="R14" s="305">
        <v>4.2512999999999996</v>
      </c>
      <c r="S14" s="310" t="s">
        <v>193</v>
      </c>
      <c r="T14" s="305">
        <v>81.873900000000006</v>
      </c>
      <c r="U14" s="323" t="s">
        <v>283</v>
      </c>
    </row>
    <row r="15" spans="1:21" ht="12.5" x14ac:dyDescent="0.25">
      <c r="A15" s="44" t="str">
        <f t="shared" si="0"/>
        <v>Innvictis A1312 VT2P RIB</v>
      </c>
      <c r="B15" s="239" t="str">
        <f t="shared" si="1"/>
        <v>RR</v>
      </c>
      <c r="C15" s="239" t="str">
        <f t="shared" si="2"/>
        <v>VT2P</v>
      </c>
      <c r="D15" s="151" t="s">
        <v>239</v>
      </c>
      <c r="E15" s="322">
        <v>247.83</v>
      </c>
      <c r="F15" s="323" t="s">
        <v>277</v>
      </c>
      <c r="G15" s="305">
        <v>14.7</v>
      </c>
      <c r="H15" s="310" t="s">
        <v>194</v>
      </c>
      <c r="I15" s="322">
        <v>55.8</v>
      </c>
      <c r="J15" s="323" t="s">
        <v>314</v>
      </c>
      <c r="K15" s="322">
        <v>115.67</v>
      </c>
      <c r="L15" s="323" t="s">
        <v>202</v>
      </c>
      <c r="M15" s="322">
        <v>51</v>
      </c>
      <c r="N15" s="310" t="s">
        <v>275</v>
      </c>
      <c r="O15" s="305">
        <v>5.0226053640000003</v>
      </c>
      <c r="P15" s="305">
        <v>10.1189</v>
      </c>
      <c r="Q15" s="323" t="s">
        <v>285</v>
      </c>
      <c r="R15" s="305">
        <v>4.3470000000000004</v>
      </c>
      <c r="S15" s="310" t="s">
        <v>203</v>
      </c>
      <c r="T15" s="305">
        <v>83.290999999999997</v>
      </c>
      <c r="U15" s="323" t="s">
        <v>280</v>
      </c>
    </row>
    <row r="16" spans="1:21" ht="12.5" x14ac:dyDescent="0.25">
      <c r="A16" s="44" t="str">
        <f t="shared" si="0"/>
        <v>1st Choice Seeds FC 8437 PC</v>
      </c>
      <c r="B16" s="239" t="str">
        <f t="shared" si="1"/>
        <v>RR, LL, ENL, FOP</v>
      </c>
      <c r="C16" s="239" t="str">
        <f t="shared" si="2"/>
        <v>PC</v>
      </c>
      <c r="D16" s="151" t="s">
        <v>231</v>
      </c>
      <c r="E16" s="322">
        <v>246.82</v>
      </c>
      <c r="F16" s="323" t="s">
        <v>277</v>
      </c>
      <c r="G16" s="305">
        <v>14.933299999999999</v>
      </c>
      <c r="H16" s="310" t="s">
        <v>194</v>
      </c>
      <c r="I16" s="322">
        <v>56.866700000000002</v>
      </c>
      <c r="J16" s="323" t="s">
        <v>295</v>
      </c>
      <c r="K16" s="322">
        <v>130.66999999999999</v>
      </c>
      <c r="L16" s="323" t="s">
        <v>194</v>
      </c>
      <c r="M16" s="322">
        <v>53.666699999999999</v>
      </c>
      <c r="N16" s="310" t="s">
        <v>203</v>
      </c>
      <c r="O16" s="305">
        <v>0.61728395059999996</v>
      </c>
      <c r="P16" s="305">
        <v>9.7013999999999996</v>
      </c>
      <c r="Q16" s="323" t="s">
        <v>293</v>
      </c>
      <c r="R16" s="305">
        <v>4.2015000000000002</v>
      </c>
      <c r="S16" s="310" t="s">
        <v>200</v>
      </c>
      <c r="T16" s="305">
        <v>85.355400000000003</v>
      </c>
      <c r="U16" s="323" t="s">
        <v>194</v>
      </c>
    </row>
    <row r="17" spans="1:21" ht="12.5" x14ac:dyDescent="0.25">
      <c r="A17" s="151" t="str">
        <f t="shared" si="0"/>
        <v>Dekalb DKC 65-95 VT2P</v>
      </c>
      <c r="B17" s="240" t="str">
        <f t="shared" si="1"/>
        <v>RR</v>
      </c>
      <c r="C17" s="240" t="str">
        <f t="shared" si="2"/>
        <v>VT2P</v>
      </c>
      <c r="D17" s="45" t="s">
        <v>98</v>
      </c>
      <c r="E17" s="320">
        <v>245.9</v>
      </c>
      <c r="F17" s="321" t="s">
        <v>285</v>
      </c>
      <c r="G17" s="304">
        <v>15.466699999999999</v>
      </c>
      <c r="H17" s="96" t="s">
        <v>194</v>
      </c>
      <c r="I17" s="320">
        <v>58.533299999999997</v>
      </c>
      <c r="J17" s="321" t="s">
        <v>196</v>
      </c>
      <c r="K17" s="320">
        <v>115.67</v>
      </c>
      <c r="L17" s="321" t="s">
        <v>202</v>
      </c>
      <c r="M17" s="320">
        <v>47.333300000000001</v>
      </c>
      <c r="N17" s="96" t="s">
        <v>274</v>
      </c>
      <c r="O17" s="304">
        <v>3.4177432441</v>
      </c>
      <c r="P17" s="304">
        <v>10.053800000000001</v>
      </c>
      <c r="Q17" s="321" t="s">
        <v>279</v>
      </c>
      <c r="R17" s="304">
        <v>4.3163999999999998</v>
      </c>
      <c r="S17" s="96" t="s">
        <v>203</v>
      </c>
      <c r="T17" s="304">
        <v>84.175700000000006</v>
      </c>
      <c r="U17" s="321" t="s">
        <v>198</v>
      </c>
    </row>
    <row r="18" spans="1:21" ht="12.5" x14ac:dyDescent="0.25">
      <c r="A18" s="44" t="str">
        <f t="shared" si="0"/>
        <v>Progeny PGY 2215 TRE</v>
      </c>
      <c r="B18" s="239" t="str">
        <f t="shared" si="1"/>
        <v>RR</v>
      </c>
      <c r="C18" s="239" t="str">
        <f t="shared" si="2"/>
        <v>TRE</v>
      </c>
      <c r="D18" s="151" t="s">
        <v>161</v>
      </c>
      <c r="E18" s="322">
        <v>245.1</v>
      </c>
      <c r="F18" s="323" t="s">
        <v>280</v>
      </c>
      <c r="G18" s="305">
        <v>15.5</v>
      </c>
      <c r="H18" s="310" t="s">
        <v>194</v>
      </c>
      <c r="I18" s="322">
        <v>57.633299999999998</v>
      </c>
      <c r="J18" s="323" t="s">
        <v>200</v>
      </c>
      <c r="K18" s="322">
        <v>122</v>
      </c>
      <c r="L18" s="323" t="s">
        <v>193</v>
      </c>
      <c r="M18" s="322">
        <v>48</v>
      </c>
      <c r="N18" s="310" t="s">
        <v>274</v>
      </c>
      <c r="O18" s="305">
        <v>0.28490028490000002</v>
      </c>
      <c r="P18" s="305">
        <v>10.77</v>
      </c>
      <c r="Q18" s="323" t="s">
        <v>199</v>
      </c>
      <c r="R18" s="305">
        <v>4.2053000000000003</v>
      </c>
      <c r="S18" s="310" t="s">
        <v>200</v>
      </c>
      <c r="T18" s="305">
        <v>83.650999999999996</v>
      </c>
      <c r="U18" s="323" t="s">
        <v>285</v>
      </c>
    </row>
    <row r="19" spans="1:21" ht="12.5" x14ac:dyDescent="0.25">
      <c r="A19" s="151" t="str">
        <f t="shared" si="0"/>
        <v xml:space="preserve">Pioneer P14830VYHR </v>
      </c>
      <c r="B19" s="240" t="str">
        <f t="shared" si="1"/>
        <v>RR, LL</v>
      </c>
      <c r="C19" s="240" t="str">
        <f t="shared" si="2"/>
        <v>AVBL, YGCB, HX1</v>
      </c>
      <c r="D19" s="45" t="s">
        <v>245</v>
      </c>
      <c r="E19" s="320">
        <v>243.11</v>
      </c>
      <c r="F19" s="321" t="s">
        <v>286</v>
      </c>
      <c r="G19" s="304">
        <v>15.1333</v>
      </c>
      <c r="H19" s="96" t="s">
        <v>194</v>
      </c>
      <c r="I19" s="320">
        <v>56</v>
      </c>
      <c r="J19" s="321" t="s">
        <v>315</v>
      </c>
      <c r="K19" s="320">
        <v>118.33</v>
      </c>
      <c r="L19" s="321" t="s">
        <v>195</v>
      </c>
      <c r="M19" s="320">
        <v>50</v>
      </c>
      <c r="N19" s="96" t="s">
        <v>275</v>
      </c>
      <c r="O19" s="304">
        <v>1.4989678407</v>
      </c>
      <c r="P19" s="304">
        <v>9.1460000000000008</v>
      </c>
      <c r="Q19" s="321" t="s">
        <v>282</v>
      </c>
      <c r="R19" s="304">
        <v>4.1708999999999996</v>
      </c>
      <c r="S19" s="96" t="s">
        <v>200</v>
      </c>
      <c r="T19" s="304">
        <v>85.282600000000002</v>
      </c>
      <c r="U19" s="321" t="s">
        <v>194</v>
      </c>
    </row>
    <row r="20" spans="1:21" ht="12.5" x14ac:dyDescent="0.25">
      <c r="A20" s="44" t="str">
        <f t="shared" si="0"/>
        <v>1st Choice Seeds FC8420 VT2 RIB</v>
      </c>
      <c r="B20" s="239" t="str">
        <f t="shared" si="1"/>
        <v>RR</v>
      </c>
      <c r="C20" s="239" t="str">
        <f t="shared" si="2"/>
        <v>VT2P</v>
      </c>
      <c r="D20" s="45" t="s">
        <v>173</v>
      </c>
      <c r="E20" s="320">
        <v>242.65</v>
      </c>
      <c r="F20" s="321" t="s">
        <v>286</v>
      </c>
      <c r="G20" s="304">
        <v>15.2667</v>
      </c>
      <c r="H20" s="96" t="s">
        <v>194</v>
      </c>
      <c r="I20" s="320">
        <v>57.566699999999997</v>
      </c>
      <c r="J20" s="321" t="s">
        <v>195</v>
      </c>
      <c r="K20" s="320">
        <v>120.67</v>
      </c>
      <c r="L20" s="321" t="s">
        <v>198</v>
      </c>
      <c r="M20" s="320">
        <v>56</v>
      </c>
      <c r="N20" s="96" t="s">
        <v>199</v>
      </c>
      <c r="O20" s="304">
        <v>0.31746031749999998</v>
      </c>
      <c r="P20" s="304">
        <v>10.7393</v>
      </c>
      <c r="Q20" s="321" t="s">
        <v>203</v>
      </c>
      <c r="R20" s="304">
        <v>4.2934000000000001</v>
      </c>
      <c r="S20" s="96" t="s">
        <v>203</v>
      </c>
      <c r="T20" s="304">
        <v>83.290999999999997</v>
      </c>
      <c r="U20" s="321" t="s">
        <v>280</v>
      </c>
    </row>
    <row r="21" spans="1:21" ht="12.5" x14ac:dyDescent="0.25">
      <c r="A21" s="44" t="str">
        <f t="shared" si="0"/>
        <v>Dyna-Gro D54VC34 RIB</v>
      </c>
      <c r="B21" s="239" t="str">
        <f t="shared" si="1"/>
        <v>RR</v>
      </c>
      <c r="C21" s="239" t="str">
        <f t="shared" si="2"/>
        <v>VT2P</v>
      </c>
      <c r="D21" s="151" t="s">
        <v>234</v>
      </c>
      <c r="E21" s="322">
        <v>238.11</v>
      </c>
      <c r="F21" s="323" t="s">
        <v>286</v>
      </c>
      <c r="G21" s="305">
        <v>14.966699999999999</v>
      </c>
      <c r="H21" s="310" t="s">
        <v>194</v>
      </c>
      <c r="I21" s="322">
        <v>56.8</v>
      </c>
      <c r="J21" s="323" t="s">
        <v>295</v>
      </c>
      <c r="K21" s="322">
        <v>120</v>
      </c>
      <c r="L21" s="323" t="s">
        <v>195</v>
      </c>
      <c r="M21" s="322">
        <v>48.666699999999999</v>
      </c>
      <c r="N21" s="310" t="s">
        <v>274</v>
      </c>
      <c r="O21" s="305">
        <v>3.3881869543000001</v>
      </c>
      <c r="P21" s="305">
        <v>9.2723999999999993</v>
      </c>
      <c r="Q21" s="323" t="s">
        <v>282</v>
      </c>
      <c r="R21" s="305">
        <v>4.4466000000000001</v>
      </c>
      <c r="S21" s="310" t="s">
        <v>194</v>
      </c>
      <c r="T21" s="305">
        <v>83.210599999999999</v>
      </c>
      <c r="U21" s="323" t="s">
        <v>286</v>
      </c>
    </row>
    <row r="22" spans="1:21" ht="12.5" x14ac:dyDescent="0.25">
      <c r="A22" s="44" t="str">
        <f t="shared" si="0"/>
        <v>Dyna-Gro D55VC80 RIB</v>
      </c>
      <c r="B22" s="239" t="str">
        <f t="shared" si="1"/>
        <v>RR</v>
      </c>
      <c r="C22" s="239" t="str">
        <f t="shared" si="2"/>
        <v>VT2P </v>
      </c>
      <c r="D22" s="151" t="s">
        <v>235</v>
      </c>
      <c r="E22" s="322">
        <v>229.64</v>
      </c>
      <c r="F22" s="323" t="s">
        <v>284</v>
      </c>
      <c r="G22" s="305">
        <v>15.433299999999999</v>
      </c>
      <c r="H22" s="310" t="s">
        <v>194</v>
      </c>
      <c r="I22" s="322">
        <v>56.4</v>
      </c>
      <c r="J22" s="323" t="s">
        <v>300</v>
      </c>
      <c r="K22" s="322">
        <v>120.33</v>
      </c>
      <c r="L22" s="323" t="s">
        <v>198</v>
      </c>
      <c r="M22" s="322">
        <v>52.666699999999999</v>
      </c>
      <c r="N22" s="310" t="s">
        <v>203</v>
      </c>
      <c r="O22" s="305">
        <v>1.6032168974000001</v>
      </c>
      <c r="P22" s="305">
        <v>10.3027</v>
      </c>
      <c r="Q22" s="323" t="s">
        <v>285</v>
      </c>
      <c r="R22" s="305">
        <v>4.3356000000000003</v>
      </c>
      <c r="S22" s="310" t="s">
        <v>203</v>
      </c>
      <c r="T22" s="305">
        <v>83.945899999999995</v>
      </c>
      <c r="U22" s="323" t="s">
        <v>275</v>
      </c>
    </row>
    <row r="23" spans="1:21" ht="12.5" x14ac:dyDescent="0.25">
      <c r="A23" s="151" t="str">
        <f t="shared" si="0"/>
        <v>Progeny PGY 9114 VT2P</v>
      </c>
      <c r="B23" s="240" t="str">
        <f t="shared" si="1"/>
        <v>RR</v>
      </c>
      <c r="C23" s="240" t="str">
        <f t="shared" si="2"/>
        <v>VT2P</v>
      </c>
      <c r="D23" s="45" t="s">
        <v>99</v>
      </c>
      <c r="E23" s="324">
        <v>225.06</v>
      </c>
      <c r="F23" s="325" t="s">
        <v>289</v>
      </c>
      <c r="G23" s="340">
        <v>14.7667</v>
      </c>
      <c r="H23" s="311" t="s">
        <v>194</v>
      </c>
      <c r="I23" s="324">
        <v>57.2333</v>
      </c>
      <c r="J23" s="325" t="s">
        <v>280</v>
      </c>
      <c r="K23" s="324">
        <v>111.33</v>
      </c>
      <c r="L23" s="325" t="s">
        <v>197</v>
      </c>
      <c r="M23" s="324">
        <v>45.666699999999999</v>
      </c>
      <c r="N23" s="311" t="s">
        <v>202</v>
      </c>
      <c r="O23" s="340">
        <v>1.1604378459</v>
      </c>
      <c r="P23" s="340">
        <v>9.0770999999999997</v>
      </c>
      <c r="Q23" s="325" t="s">
        <v>282</v>
      </c>
      <c r="R23" s="340">
        <v>4.2092000000000001</v>
      </c>
      <c r="S23" s="311" t="s">
        <v>200</v>
      </c>
      <c r="T23" s="340">
        <v>83.823400000000007</v>
      </c>
      <c r="U23" s="325" t="s">
        <v>275</v>
      </c>
    </row>
    <row r="24" spans="1:21" x14ac:dyDescent="0.3">
      <c r="A24" s="59" t="s">
        <v>219</v>
      </c>
      <c r="B24" s="59"/>
      <c r="C24" s="59"/>
      <c r="D24" s="58"/>
      <c r="E24" s="326">
        <v>252.11</v>
      </c>
      <c r="F24" s="327"/>
      <c r="G24" s="117">
        <v>15.2873</v>
      </c>
      <c r="H24" s="102"/>
      <c r="I24" s="326">
        <v>57.136499999999998</v>
      </c>
      <c r="J24" s="327"/>
      <c r="K24" s="326">
        <v>120.1</v>
      </c>
      <c r="L24" s="327"/>
      <c r="M24" s="112">
        <v>50.825400000000002</v>
      </c>
      <c r="N24" s="102"/>
      <c r="O24" s="336">
        <v>2.5488</v>
      </c>
      <c r="P24" s="341">
        <v>9.9999000000000002</v>
      </c>
      <c r="Q24" s="327"/>
      <c r="R24" s="117">
        <v>4.2760999999999996</v>
      </c>
      <c r="S24" s="102"/>
      <c r="T24" s="341">
        <v>83.766800000000003</v>
      </c>
      <c r="U24" s="327"/>
    </row>
    <row r="25" spans="1:21" x14ac:dyDescent="0.3">
      <c r="A25" s="46" t="s">
        <v>220</v>
      </c>
      <c r="B25" s="46"/>
      <c r="C25" s="46"/>
      <c r="D25" s="48"/>
      <c r="E25" s="328">
        <v>9.5686</v>
      </c>
      <c r="F25" s="329"/>
      <c r="G25" s="314">
        <v>0.35210000000000002</v>
      </c>
      <c r="H25" s="313"/>
      <c r="I25" s="328">
        <v>0.20200000000000001</v>
      </c>
      <c r="J25" s="329"/>
      <c r="K25" s="328">
        <v>2.1919</v>
      </c>
      <c r="L25" s="329"/>
      <c r="M25" s="312">
        <v>2.3001999999999998</v>
      </c>
      <c r="N25" s="313"/>
      <c r="O25" s="337">
        <v>1.0716000000000001</v>
      </c>
      <c r="P25" s="342">
        <v>0.25119999999999998</v>
      </c>
      <c r="Q25" s="329"/>
      <c r="R25" s="314">
        <v>6.5229999999999996E-2</v>
      </c>
      <c r="S25" s="313"/>
      <c r="T25" s="342">
        <v>0.34989999999999999</v>
      </c>
      <c r="U25" s="329"/>
    </row>
    <row r="26" spans="1:21" ht="15" x14ac:dyDescent="0.4">
      <c r="A26" s="47" t="s">
        <v>221</v>
      </c>
      <c r="B26" s="242"/>
      <c r="C26" s="242"/>
      <c r="D26" s="28"/>
      <c r="E26" s="330">
        <v>27.3</v>
      </c>
      <c r="F26" s="331"/>
      <c r="G26" s="317" t="s">
        <v>164</v>
      </c>
      <c r="H26" s="316"/>
      <c r="I26" s="330">
        <v>0.57999999999999996</v>
      </c>
      <c r="J26" s="331"/>
      <c r="K26" s="330">
        <v>6.26</v>
      </c>
      <c r="L26" s="331"/>
      <c r="M26" s="315">
        <v>6.57</v>
      </c>
      <c r="N26" s="316"/>
      <c r="O26" s="338" t="s">
        <v>333</v>
      </c>
      <c r="P26" s="343">
        <v>0.71</v>
      </c>
      <c r="Q26" s="331"/>
      <c r="R26" s="317">
        <v>0.18</v>
      </c>
      <c r="S26" s="316"/>
      <c r="T26" s="343">
        <v>1</v>
      </c>
      <c r="U26" s="331"/>
    </row>
    <row r="27" spans="1:21" ht="13.5" thickBot="1" x14ac:dyDescent="0.35">
      <c r="A27" s="345" t="s">
        <v>222</v>
      </c>
      <c r="B27" s="346"/>
      <c r="C27" s="346"/>
      <c r="D27" s="347"/>
      <c r="E27" s="332">
        <v>6.5737275181000001</v>
      </c>
      <c r="F27" s="333"/>
      <c r="G27" s="335">
        <v>3.9891928885999999</v>
      </c>
      <c r="H27" s="334"/>
      <c r="I27" s="332">
        <v>0.61227033860000002</v>
      </c>
      <c r="J27" s="333"/>
      <c r="K27" s="332">
        <v>3.1611627959000002</v>
      </c>
      <c r="L27" s="333"/>
      <c r="M27" s="335">
        <v>7.8387885059000002</v>
      </c>
      <c r="N27" s="334"/>
      <c r="O27" s="351"/>
      <c r="P27" s="352">
        <v>4.2943719473000002</v>
      </c>
      <c r="Q27" s="333"/>
      <c r="R27" s="350">
        <v>2.5667328603000001</v>
      </c>
      <c r="S27" s="334"/>
      <c r="T27" s="352">
        <v>0.72338904599999998</v>
      </c>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585" priority="23">
      <formula>MOD(ROW(),2)=0</formula>
    </cfRule>
  </conditionalFormatting>
  <conditionalFormatting sqref="E3:E23">
    <cfRule type="top10" dxfId="584" priority="5" percent="1" rank="25"/>
    <cfRule type="aboveAverage" dxfId="583" priority="6" stopIfTrue="1"/>
  </conditionalFormatting>
  <conditionalFormatting sqref="F3:F23 H3:H23 J3:J23 L3:L23 N3:N23 Q3:Q23 S3:S23 U3:U23">
    <cfRule type="containsText" priority="3" stopIfTrue="1" operator="containsText" text="AA">
      <formula>NOT(ISERROR(SEARCH("AA",F3)))</formula>
    </cfRule>
    <cfRule type="containsText" dxfId="582" priority="4" stopIfTrue="1" operator="containsText" text="A">
      <formula>NOT(ISERROR(SEARCH("A",F3)))</formula>
    </cfRule>
  </conditionalFormatting>
  <conditionalFormatting sqref="G3:G23">
    <cfRule type="top10" dxfId="581" priority="7" percent="1" rank="25"/>
    <cfRule type="aboveAverage" dxfId="580" priority="10" stopIfTrue="1"/>
  </conditionalFormatting>
  <conditionalFormatting sqref="I3:I23">
    <cfRule type="top10" dxfId="579" priority="1" percent="1" rank="25"/>
    <cfRule type="aboveAverage" dxfId="578" priority="2" stopIfTrue="1"/>
  </conditionalFormatting>
  <conditionalFormatting sqref="K3:K23">
    <cfRule type="top10" dxfId="577" priority="8" percent="1" rank="25"/>
    <cfRule type="aboveAverage" dxfId="576" priority="9" stopIfTrue="1"/>
  </conditionalFormatting>
  <conditionalFormatting sqref="M3:M23">
    <cfRule type="top10" dxfId="575" priority="11" percent="1" rank="25"/>
    <cfRule type="aboveAverage" dxfId="574" priority="12" stopIfTrue="1"/>
  </conditionalFormatting>
  <conditionalFormatting sqref="O3:O23">
    <cfRule type="top10" dxfId="573" priority="13" percent="1" rank="25"/>
    <cfRule type="aboveAverage" dxfId="572" priority="14" stopIfTrue="1"/>
  </conditionalFormatting>
  <conditionalFormatting sqref="P3:P23">
    <cfRule type="top10" dxfId="571" priority="17" percent="1" rank="25"/>
    <cfRule type="aboveAverage" dxfId="570" priority="18" stopIfTrue="1"/>
  </conditionalFormatting>
  <conditionalFormatting sqref="R3:R23">
    <cfRule type="top10" dxfId="569" priority="19" percent="1" rank="25"/>
    <cfRule type="aboveAverage" dxfId="568" priority="20" stopIfTrue="1"/>
  </conditionalFormatting>
  <conditionalFormatting sqref="T3:T23">
    <cfRule type="top10" dxfId="567" priority="21" percent="1" rank="25"/>
    <cfRule type="aboveAverage" dxfId="566" priority="22" stopIfTrue="1"/>
  </conditionalFormatting>
  <pageMargins left="0.5" right="0.5" top="0.5" bottom="0.5" header="0.3" footer="0.3"/>
  <pageSetup scale="82" orientation="landscape" r:id="rId1"/>
  <headerFooter alignWithMargins="0"/>
  <colBreaks count="1" manualBreakCount="1">
    <brk id="31" max="52"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AB5B-A946-4C0F-9CE0-6F8CEBE453E3}">
  <sheetPr codeName="Sheet21">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319</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150" t="str">
        <f t="shared" ref="A3:A11" si="0">VLOOKUP(D3,VL_2020,2,FALSE)</f>
        <v>Progeny PGY 2118 VT2P</v>
      </c>
      <c r="B3" s="258" t="str">
        <f t="shared" ref="B3:B11" si="1">VLOOKUP(D3,VL_2020,3,FALSE)</f>
        <v>RR</v>
      </c>
      <c r="C3" s="258" t="str">
        <f t="shared" ref="C3:C11" si="2">VLOOKUP(D3,VL_2020,4,FALSE)</f>
        <v>VT2P</v>
      </c>
      <c r="D3" s="72" t="s">
        <v>132</v>
      </c>
      <c r="E3" s="318">
        <v>255.41</v>
      </c>
      <c r="F3" s="319" t="s">
        <v>194</v>
      </c>
      <c r="G3" s="303">
        <v>16.2333</v>
      </c>
      <c r="H3" s="101" t="s">
        <v>194</v>
      </c>
      <c r="I3" s="318">
        <v>58.433300000000003</v>
      </c>
      <c r="J3" s="101" t="s">
        <v>203</v>
      </c>
      <c r="K3" s="318">
        <v>124.33</v>
      </c>
      <c r="L3" s="319" t="s">
        <v>194</v>
      </c>
      <c r="M3" s="318">
        <v>58</v>
      </c>
      <c r="N3" s="101" t="s">
        <v>199</v>
      </c>
      <c r="O3" s="303">
        <v>2.0792664892000001</v>
      </c>
      <c r="P3" s="303">
        <v>9.9847999999999999</v>
      </c>
      <c r="Q3" s="319" t="s">
        <v>194</v>
      </c>
      <c r="R3" s="303">
        <v>4.2972999999999999</v>
      </c>
      <c r="S3" s="101" t="s">
        <v>198</v>
      </c>
      <c r="T3" s="303">
        <v>82.168800000000005</v>
      </c>
      <c r="U3" s="319" t="s">
        <v>194</v>
      </c>
    </row>
    <row r="4" spans="1:21" ht="12.65" customHeight="1" x14ac:dyDescent="0.25">
      <c r="A4" s="44" t="str">
        <f t="shared" si="0"/>
        <v>Dekalb DKC 68-35 VT2P*</v>
      </c>
      <c r="B4" s="239" t="str">
        <f t="shared" si="1"/>
        <v>RR</v>
      </c>
      <c r="C4" s="239" t="str">
        <f t="shared" si="2"/>
        <v>VT2P</v>
      </c>
      <c r="D4" s="151" t="s">
        <v>174</v>
      </c>
      <c r="E4" s="322">
        <v>255.33</v>
      </c>
      <c r="F4" s="323" t="s">
        <v>194</v>
      </c>
      <c r="G4" s="305">
        <v>15.8</v>
      </c>
      <c r="H4" s="310" t="s">
        <v>194</v>
      </c>
      <c r="I4" s="322">
        <v>58.133299999999998</v>
      </c>
      <c r="J4" s="310" t="s">
        <v>198</v>
      </c>
      <c r="K4" s="322">
        <v>123</v>
      </c>
      <c r="L4" s="323" t="s">
        <v>194</v>
      </c>
      <c r="M4" s="322">
        <v>48.333300000000001</v>
      </c>
      <c r="N4" s="310" t="s">
        <v>200</v>
      </c>
      <c r="O4" s="305">
        <v>1.5813677496</v>
      </c>
      <c r="P4" s="305">
        <v>9.4869000000000003</v>
      </c>
      <c r="Q4" s="323" t="s">
        <v>194</v>
      </c>
      <c r="R4" s="305">
        <v>4.1440999999999999</v>
      </c>
      <c r="S4" s="310" t="s">
        <v>201</v>
      </c>
      <c r="T4" s="305">
        <v>84.053200000000004</v>
      </c>
      <c r="U4" s="323" t="s">
        <v>194</v>
      </c>
    </row>
    <row r="5" spans="1:21" ht="12.5" x14ac:dyDescent="0.25">
      <c r="A5" s="44" t="str">
        <f t="shared" si="0"/>
        <v>Integra 6915 TRE</v>
      </c>
      <c r="B5" s="239" t="str">
        <f t="shared" si="1"/>
        <v>RR</v>
      </c>
      <c r="C5" s="239" t="str">
        <f t="shared" si="2"/>
        <v>TRE</v>
      </c>
      <c r="D5" s="151" t="s">
        <v>244</v>
      </c>
      <c r="E5" s="322">
        <v>251.83</v>
      </c>
      <c r="F5" s="323" t="s">
        <v>194</v>
      </c>
      <c r="G5" s="305">
        <v>16.8</v>
      </c>
      <c r="H5" s="310" t="s">
        <v>194</v>
      </c>
      <c r="I5" s="322">
        <v>56.4</v>
      </c>
      <c r="J5" s="310" t="s">
        <v>197</v>
      </c>
      <c r="K5" s="322">
        <v>118.67</v>
      </c>
      <c r="L5" s="323" t="s">
        <v>194</v>
      </c>
      <c r="M5" s="322">
        <v>62.666699999999999</v>
      </c>
      <c r="N5" s="310" t="s">
        <v>194</v>
      </c>
      <c r="O5" s="305">
        <v>0.28490028490000002</v>
      </c>
      <c r="P5" s="305">
        <v>9.8687000000000005</v>
      </c>
      <c r="Q5" s="323" t="s">
        <v>194</v>
      </c>
      <c r="R5" s="305">
        <v>4.5614999999999997</v>
      </c>
      <c r="S5" s="310" t="s">
        <v>194</v>
      </c>
      <c r="T5" s="305">
        <v>82.078800000000001</v>
      </c>
      <c r="U5" s="323" t="s">
        <v>194</v>
      </c>
    </row>
    <row r="6" spans="1:21" ht="12.5" x14ac:dyDescent="0.25">
      <c r="A6" s="44" t="str">
        <f t="shared" si="0"/>
        <v>Innvictis A1993 T</v>
      </c>
      <c r="B6" s="239" t="str">
        <f t="shared" si="1"/>
        <v>RR</v>
      </c>
      <c r="C6" s="239" t="str">
        <f t="shared" si="2"/>
        <v>TRE</v>
      </c>
      <c r="D6" s="151" t="s">
        <v>241</v>
      </c>
      <c r="E6" s="322">
        <v>247.68</v>
      </c>
      <c r="F6" s="323" t="s">
        <v>194</v>
      </c>
      <c r="G6" s="305">
        <v>15.833299999999999</v>
      </c>
      <c r="H6" s="310" t="s">
        <v>194</v>
      </c>
      <c r="I6" s="322">
        <v>56.866700000000002</v>
      </c>
      <c r="J6" s="310" t="s">
        <v>202</v>
      </c>
      <c r="K6" s="322">
        <v>121.33</v>
      </c>
      <c r="L6" s="323" t="s">
        <v>194</v>
      </c>
      <c r="M6" s="322">
        <v>61.666699999999999</v>
      </c>
      <c r="N6" s="310" t="s">
        <v>194</v>
      </c>
      <c r="O6" s="305">
        <v>1.1638598528999999</v>
      </c>
      <c r="P6" s="305">
        <v>9.7013999999999996</v>
      </c>
      <c r="Q6" s="323" t="s">
        <v>194</v>
      </c>
      <c r="R6" s="305">
        <v>4.4237000000000002</v>
      </c>
      <c r="S6" s="310" t="s">
        <v>203</v>
      </c>
      <c r="T6" s="305">
        <v>83.245099999999994</v>
      </c>
      <c r="U6" s="323" t="s">
        <v>194</v>
      </c>
    </row>
    <row r="7" spans="1:21" ht="12.5" x14ac:dyDescent="0.25">
      <c r="A7" s="44" t="str">
        <f t="shared" si="0"/>
        <v>Revere 1839 TC*</v>
      </c>
      <c r="B7" s="239" t="str">
        <f t="shared" si="1"/>
        <v>RR</v>
      </c>
      <c r="C7" s="239" t="str">
        <f t="shared" si="2"/>
        <v>TRE</v>
      </c>
      <c r="D7" s="151" t="s">
        <v>183</v>
      </c>
      <c r="E7" s="322">
        <v>245.91</v>
      </c>
      <c r="F7" s="323" t="s">
        <v>194</v>
      </c>
      <c r="G7" s="305">
        <v>16.166699999999999</v>
      </c>
      <c r="H7" s="310" t="s">
        <v>194</v>
      </c>
      <c r="I7" s="322">
        <v>57.366700000000002</v>
      </c>
      <c r="J7" s="310" t="s">
        <v>274</v>
      </c>
      <c r="K7" s="322">
        <v>130</v>
      </c>
      <c r="L7" s="323" t="s">
        <v>194</v>
      </c>
      <c r="M7" s="322">
        <v>62.666699999999999</v>
      </c>
      <c r="N7" s="310" t="s">
        <v>194</v>
      </c>
      <c r="O7" s="305">
        <v>1.2492093611999999</v>
      </c>
      <c r="P7" s="305">
        <v>10.042299999999999</v>
      </c>
      <c r="Q7" s="323" t="s">
        <v>194</v>
      </c>
      <c r="R7" s="305">
        <v>4.3891999999999998</v>
      </c>
      <c r="S7" s="310" t="s">
        <v>203</v>
      </c>
      <c r="T7" s="305">
        <v>83.394400000000005</v>
      </c>
      <c r="U7" s="323" t="s">
        <v>194</v>
      </c>
    </row>
    <row r="8" spans="1:21" ht="12.5" x14ac:dyDescent="0.25">
      <c r="A8" s="44" t="str">
        <f t="shared" si="0"/>
        <v xml:space="preserve">Pioneer P17677YHR </v>
      </c>
      <c r="B8" s="239" t="str">
        <f t="shared" si="1"/>
        <v>RR, LL</v>
      </c>
      <c r="C8" s="239" t="str">
        <f t="shared" si="2"/>
        <v>YGCB, HX1</v>
      </c>
      <c r="D8" s="45" t="s">
        <v>246</v>
      </c>
      <c r="E8" s="320">
        <v>239.46</v>
      </c>
      <c r="F8" s="321" t="s">
        <v>194</v>
      </c>
      <c r="G8" s="304">
        <v>15.566700000000001</v>
      </c>
      <c r="H8" s="96" t="s">
        <v>194</v>
      </c>
      <c r="I8" s="320">
        <v>58.666699999999999</v>
      </c>
      <c r="J8" s="96" t="s">
        <v>203</v>
      </c>
      <c r="K8" s="320">
        <v>127.67</v>
      </c>
      <c r="L8" s="321" t="s">
        <v>194</v>
      </c>
      <c r="M8" s="320">
        <v>58.666699999999999</v>
      </c>
      <c r="N8" s="96" t="s">
        <v>199</v>
      </c>
      <c r="O8" s="304">
        <v>0.94339622639999998</v>
      </c>
      <c r="P8" s="304">
        <v>9.7856000000000005</v>
      </c>
      <c r="Q8" s="321" t="s">
        <v>194</v>
      </c>
      <c r="R8" s="304">
        <v>4.2743000000000002</v>
      </c>
      <c r="S8" s="96" t="s">
        <v>195</v>
      </c>
      <c r="T8" s="304">
        <v>83.765900000000002</v>
      </c>
      <c r="U8" s="321" t="s">
        <v>194</v>
      </c>
    </row>
    <row r="9" spans="1:21" ht="12.5" x14ac:dyDescent="0.25">
      <c r="A9" s="44" t="str">
        <f t="shared" si="0"/>
        <v>Innvictis A1792 T</v>
      </c>
      <c r="B9" s="239" t="str">
        <f t="shared" si="1"/>
        <v>RR</v>
      </c>
      <c r="C9" s="239" t="str">
        <f t="shared" si="2"/>
        <v>TRE</v>
      </c>
      <c r="D9" s="45" t="s">
        <v>240</v>
      </c>
      <c r="E9" s="320">
        <v>238.84</v>
      </c>
      <c r="F9" s="321" t="s">
        <v>194</v>
      </c>
      <c r="G9" s="304">
        <v>17.2667</v>
      </c>
      <c r="H9" s="96" t="s">
        <v>194</v>
      </c>
      <c r="I9" s="320">
        <v>59.8</v>
      </c>
      <c r="J9" s="96" t="s">
        <v>194</v>
      </c>
      <c r="K9" s="320">
        <v>119.33</v>
      </c>
      <c r="L9" s="321" t="s">
        <v>194</v>
      </c>
      <c r="M9" s="320">
        <v>58.333300000000001</v>
      </c>
      <c r="N9" s="96" t="s">
        <v>199</v>
      </c>
      <c r="O9" s="304">
        <v>6.5902267194000004</v>
      </c>
      <c r="P9" s="304">
        <v>10.038399999999999</v>
      </c>
      <c r="Q9" s="321" t="s">
        <v>194</v>
      </c>
      <c r="R9" s="304">
        <v>4.37</v>
      </c>
      <c r="S9" s="96" t="s">
        <v>203</v>
      </c>
      <c r="T9" s="304">
        <v>83.968900000000005</v>
      </c>
      <c r="U9" s="321" t="s">
        <v>194</v>
      </c>
    </row>
    <row r="10" spans="1:21" ht="12.5" x14ac:dyDescent="0.25">
      <c r="A10" s="151" t="str">
        <f t="shared" si="0"/>
        <v>Progeny PGY 9117 VT2P</v>
      </c>
      <c r="B10" s="240" t="str">
        <f t="shared" si="1"/>
        <v>RR</v>
      </c>
      <c r="C10" s="240" t="str">
        <f t="shared" si="2"/>
        <v>VT2P</v>
      </c>
      <c r="D10" s="45" t="s">
        <v>100</v>
      </c>
      <c r="E10" s="320">
        <v>227.22</v>
      </c>
      <c r="F10" s="321" t="s">
        <v>194</v>
      </c>
      <c r="G10" s="304">
        <v>16.100000000000001</v>
      </c>
      <c r="H10" s="96" t="s">
        <v>194</v>
      </c>
      <c r="I10" s="320">
        <v>57.7</v>
      </c>
      <c r="J10" s="96" t="s">
        <v>274</v>
      </c>
      <c r="K10" s="320">
        <v>123.33</v>
      </c>
      <c r="L10" s="321" t="s">
        <v>194</v>
      </c>
      <c r="M10" s="320">
        <v>52</v>
      </c>
      <c r="N10" s="96" t="s">
        <v>193</v>
      </c>
      <c r="O10" s="304">
        <v>4.0465055082000001</v>
      </c>
      <c r="P10" s="304">
        <v>9.1882000000000001</v>
      </c>
      <c r="Q10" s="321" t="s">
        <v>194</v>
      </c>
      <c r="R10" s="304">
        <v>4.5117000000000003</v>
      </c>
      <c r="S10" s="96" t="s">
        <v>199</v>
      </c>
      <c r="T10" s="304">
        <v>83.4251</v>
      </c>
      <c r="U10" s="321" t="s">
        <v>194</v>
      </c>
    </row>
    <row r="11" spans="1:21" ht="12.5" x14ac:dyDescent="0.25">
      <c r="A11" s="44" t="str">
        <f t="shared" si="0"/>
        <v>Dyna-Gro D58VC74 RIB</v>
      </c>
      <c r="B11" s="239" t="str">
        <f t="shared" si="1"/>
        <v>RR</v>
      </c>
      <c r="C11" s="239" t="str">
        <f t="shared" si="2"/>
        <v>VT2P</v>
      </c>
      <c r="D11" s="151" t="s">
        <v>236</v>
      </c>
      <c r="E11" s="322">
        <v>226.14</v>
      </c>
      <c r="F11" s="323" t="s">
        <v>194</v>
      </c>
      <c r="G11" s="305">
        <v>16.333300000000001</v>
      </c>
      <c r="H11" s="310" t="s">
        <v>194</v>
      </c>
      <c r="I11" s="322">
        <v>59.166699999999999</v>
      </c>
      <c r="J11" s="310" t="s">
        <v>199</v>
      </c>
      <c r="K11" s="322">
        <v>119.67</v>
      </c>
      <c r="L11" s="323" t="s">
        <v>194</v>
      </c>
      <c r="M11" s="322">
        <v>57.333300000000001</v>
      </c>
      <c r="N11" s="310" t="s">
        <v>199</v>
      </c>
      <c r="O11" s="305">
        <v>1.4946070878</v>
      </c>
      <c r="P11" s="305">
        <v>10.1648</v>
      </c>
      <c r="Q11" s="323" t="s">
        <v>194</v>
      </c>
      <c r="R11" s="305">
        <v>4.4466000000000001</v>
      </c>
      <c r="S11" s="310" t="s">
        <v>203</v>
      </c>
      <c r="T11" s="305">
        <v>84.126000000000005</v>
      </c>
      <c r="U11" s="323" t="s">
        <v>194</v>
      </c>
    </row>
    <row r="12" spans="1:21" x14ac:dyDescent="0.3">
      <c r="A12" s="59" t="s">
        <v>219</v>
      </c>
      <c r="B12" s="59"/>
      <c r="C12" s="59"/>
      <c r="D12" s="58"/>
      <c r="E12" s="326">
        <v>243.09</v>
      </c>
      <c r="F12" s="327"/>
      <c r="G12" s="117">
        <v>16.2333</v>
      </c>
      <c r="H12" s="102"/>
      <c r="I12" s="326">
        <v>58.0593</v>
      </c>
      <c r="J12" s="327"/>
      <c r="K12" s="326">
        <v>123.04</v>
      </c>
      <c r="L12" s="327"/>
      <c r="M12" s="112">
        <v>57.740699999999997</v>
      </c>
      <c r="N12" s="102"/>
      <c r="O12" s="336">
        <v>2.1593</v>
      </c>
      <c r="P12" s="341">
        <v>9.8068000000000008</v>
      </c>
      <c r="Q12" s="327"/>
      <c r="R12" s="117">
        <v>4.3798000000000004</v>
      </c>
      <c r="S12" s="102"/>
      <c r="T12" s="341">
        <v>83.358500000000006</v>
      </c>
      <c r="U12" s="327"/>
    </row>
    <row r="13" spans="1:21" x14ac:dyDescent="0.3">
      <c r="A13" s="46" t="s">
        <v>220</v>
      </c>
      <c r="B13" s="46"/>
      <c r="C13" s="46"/>
      <c r="D13" s="48"/>
      <c r="E13" s="328">
        <v>9.7934999999999999</v>
      </c>
      <c r="F13" s="329"/>
      <c r="G13" s="314">
        <v>0.49630000000000002</v>
      </c>
      <c r="H13" s="313"/>
      <c r="I13" s="328">
        <v>0.46229999999999999</v>
      </c>
      <c r="J13" s="329"/>
      <c r="K13" s="328">
        <v>2.4140000000000001</v>
      </c>
      <c r="L13" s="329"/>
      <c r="M13" s="312">
        <v>2.3517999999999999</v>
      </c>
      <c r="N13" s="313"/>
      <c r="O13" s="337">
        <v>1.2281</v>
      </c>
      <c r="P13" s="342">
        <v>0.27160000000000001</v>
      </c>
      <c r="Q13" s="329"/>
      <c r="R13" s="314">
        <v>7.6039999999999996E-2</v>
      </c>
      <c r="S13" s="313"/>
      <c r="T13" s="342">
        <v>0.46489999999999998</v>
      </c>
      <c r="U13" s="329"/>
    </row>
    <row r="14" spans="1:21" ht="15" x14ac:dyDescent="0.4">
      <c r="A14" s="47" t="s">
        <v>221</v>
      </c>
      <c r="B14" s="242"/>
      <c r="C14" s="242"/>
      <c r="D14" s="28"/>
      <c r="E14" s="330" t="s">
        <v>164</v>
      </c>
      <c r="F14" s="331"/>
      <c r="G14" s="317" t="s">
        <v>164</v>
      </c>
      <c r="H14" s="316"/>
      <c r="I14" s="330">
        <v>1.39</v>
      </c>
      <c r="J14" s="331"/>
      <c r="K14" s="330" t="s">
        <v>164</v>
      </c>
      <c r="L14" s="331"/>
      <c r="M14" s="315">
        <v>7.05</v>
      </c>
      <c r="N14" s="316"/>
      <c r="O14" s="338" t="s">
        <v>333</v>
      </c>
      <c r="P14" s="343" t="s">
        <v>164</v>
      </c>
      <c r="Q14" s="331"/>
      <c r="R14" s="317">
        <v>0.22</v>
      </c>
      <c r="S14" s="316"/>
      <c r="T14" s="343" t="s">
        <v>164</v>
      </c>
      <c r="U14" s="331"/>
    </row>
    <row r="15" spans="1:21" ht="13.5" thickBot="1" x14ac:dyDescent="0.35">
      <c r="A15" s="345" t="s">
        <v>222</v>
      </c>
      <c r="B15" s="346"/>
      <c r="C15" s="346"/>
      <c r="D15" s="347"/>
      <c r="E15" s="332">
        <v>6.6460403117000002</v>
      </c>
      <c r="F15" s="333"/>
      <c r="G15" s="335">
        <v>5.0548392710999996</v>
      </c>
      <c r="H15" s="334"/>
      <c r="I15" s="332">
        <v>1.3790981034000001</v>
      </c>
      <c r="J15" s="333"/>
      <c r="K15" s="332">
        <v>3.3914773985000002</v>
      </c>
      <c r="L15" s="333"/>
      <c r="M15" s="335">
        <v>7.054638658</v>
      </c>
      <c r="N15" s="334"/>
      <c r="O15" s="351"/>
      <c r="P15" s="352">
        <v>4.2874182282</v>
      </c>
      <c r="Q15" s="333"/>
      <c r="R15" s="350">
        <v>2.9337368504999999</v>
      </c>
      <c r="S15" s="334"/>
      <c r="T15" s="352">
        <v>0.94249666129999998</v>
      </c>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565" priority="23">
      <formula>MOD(ROW(),2)=0</formula>
    </cfRule>
  </conditionalFormatting>
  <conditionalFormatting sqref="E3:E11">
    <cfRule type="top10" dxfId="564" priority="5" percent="1" rank="25"/>
    <cfRule type="aboveAverage" dxfId="563" priority="6" stopIfTrue="1"/>
  </conditionalFormatting>
  <conditionalFormatting sqref="F3:F11 H3:H11 J3:J11 L3:L11 N3:N11 Q3:Q11 S3:S11 U3:U11">
    <cfRule type="containsText" priority="3" stopIfTrue="1" operator="containsText" text="AA">
      <formula>NOT(ISERROR(SEARCH("AA",F3)))</formula>
    </cfRule>
    <cfRule type="containsText" dxfId="562" priority="4" stopIfTrue="1" operator="containsText" text="A">
      <formula>NOT(ISERROR(SEARCH("A",F3)))</formula>
    </cfRule>
  </conditionalFormatting>
  <conditionalFormatting sqref="G3:G11">
    <cfRule type="top10" dxfId="561" priority="7" percent="1" rank="25"/>
    <cfRule type="aboveAverage" dxfId="560" priority="10" stopIfTrue="1"/>
  </conditionalFormatting>
  <conditionalFormatting sqref="I3:I11">
    <cfRule type="top10" dxfId="559" priority="1" percent="1" rank="25"/>
    <cfRule type="aboveAverage" dxfId="558" priority="2" stopIfTrue="1"/>
  </conditionalFormatting>
  <conditionalFormatting sqref="K3:K11">
    <cfRule type="top10" dxfId="557" priority="8" percent="1" rank="25"/>
    <cfRule type="aboveAverage" dxfId="556" priority="9" stopIfTrue="1"/>
  </conditionalFormatting>
  <conditionalFormatting sqref="M3:M11">
    <cfRule type="top10" dxfId="555" priority="11" percent="1" rank="25"/>
    <cfRule type="aboveAverage" dxfId="554" priority="12" stopIfTrue="1"/>
  </conditionalFormatting>
  <conditionalFormatting sqref="O3:O11">
    <cfRule type="top10" dxfId="553" priority="13" percent="1" rank="25"/>
    <cfRule type="aboveAverage" dxfId="552" priority="14" stopIfTrue="1"/>
  </conditionalFormatting>
  <conditionalFormatting sqref="P3:P11">
    <cfRule type="top10" dxfId="551" priority="17" percent="1" rank="25"/>
    <cfRule type="aboveAverage" dxfId="550" priority="18" stopIfTrue="1"/>
  </conditionalFormatting>
  <conditionalFormatting sqref="R3:R11">
    <cfRule type="top10" dxfId="549" priority="19" percent="1" rank="25"/>
    <cfRule type="aboveAverage" dxfId="548" priority="20" stopIfTrue="1"/>
  </conditionalFormatting>
  <conditionalFormatting sqref="T3:T11">
    <cfRule type="top10" dxfId="547" priority="21" percent="1" rank="25"/>
    <cfRule type="aboveAverage" dxfId="546" priority="22" stopIfTrue="1"/>
  </conditionalFormatting>
  <pageMargins left="0.5" right="0.5" top="0.5" bottom="0.5" header="0.3" footer="0.3"/>
  <pageSetup scale="82"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03F3-DEEA-437C-B5EA-74F0340C2585}">
  <sheetPr codeName="Sheet22">
    <tabColor theme="6" tint="0.59999389629810485"/>
    <pageSetUpPr fitToPage="1"/>
  </sheetPr>
  <dimension ref="A1:V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 min="22" max="22" width="5.1796875" customWidth="1"/>
  </cols>
  <sheetData>
    <row r="1" spans="1:22" ht="30" customHeight="1" thickBot="1" x14ac:dyDescent="0.35">
      <c r="A1" s="500" t="s">
        <v>273</v>
      </c>
      <c r="B1" s="500"/>
      <c r="C1" s="500"/>
      <c r="D1" s="500"/>
      <c r="E1" s="500"/>
      <c r="F1" s="500"/>
      <c r="G1" s="500"/>
      <c r="H1" s="500"/>
      <c r="I1" s="500"/>
      <c r="J1" s="500"/>
      <c r="K1" s="500"/>
      <c r="L1" s="500"/>
      <c r="M1" s="500"/>
      <c r="N1" s="500"/>
      <c r="O1" s="500"/>
      <c r="P1" s="500"/>
      <c r="Q1" s="500"/>
      <c r="R1" s="500"/>
      <c r="S1" s="500"/>
      <c r="T1" s="500"/>
      <c r="U1" s="500"/>
      <c r="V1" s="302"/>
    </row>
    <row r="2" spans="1:22" ht="45"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2" ht="12.65" customHeight="1" x14ac:dyDescent="0.25">
      <c r="A3" s="150" t="str">
        <f t="shared" ref="A3:A12" si="0">VLOOKUP(D3,VL_2020,2,FALSE)</f>
        <v xml:space="preserve">Pioneer P13841PWUE </v>
      </c>
      <c r="B3" s="258" t="str">
        <f t="shared" ref="B3:B12" si="1">VLOOKUP(D3,VL_2020,3,FALSE)</f>
        <v>RR, LL, ENL, FOP</v>
      </c>
      <c r="C3" s="258" t="str">
        <f t="shared" ref="C3:C12" si="2">VLOOKUP(D3,VL_2020,4,FALSE)</f>
        <v>AVBL, VT2P, HX1</v>
      </c>
      <c r="D3" s="72" t="s">
        <v>229</v>
      </c>
      <c r="E3" s="318">
        <v>244.92</v>
      </c>
      <c r="F3" s="319" t="s">
        <v>194</v>
      </c>
      <c r="G3" s="303">
        <v>17.933299999999999</v>
      </c>
      <c r="H3" s="101" t="s">
        <v>193</v>
      </c>
      <c r="I3" s="318">
        <v>57.1</v>
      </c>
      <c r="J3" s="319" t="s">
        <v>203</v>
      </c>
      <c r="K3" s="318">
        <v>113</v>
      </c>
      <c r="L3" s="319" t="s">
        <v>194</v>
      </c>
      <c r="M3" s="318">
        <v>47</v>
      </c>
      <c r="N3" s="101" t="s">
        <v>193</v>
      </c>
      <c r="O3" s="303">
        <v>0.33003300330000002</v>
      </c>
      <c r="P3" s="303"/>
      <c r="Q3" s="319"/>
      <c r="R3" s="303"/>
      <c r="S3" s="101"/>
      <c r="T3" s="303"/>
      <c r="U3" s="319"/>
    </row>
    <row r="4" spans="1:22" ht="12.65" customHeight="1" x14ac:dyDescent="0.25">
      <c r="A4" s="44" t="str">
        <f t="shared" si="0"/>
        <v>Dekalb DKC 111-35 VT2P RIB</v>
      </c>
      <c r="B4" s="239" t="str">
        <f t="shared" si="1"/>
        <v>RR</v>
      </c>
      <c r="C4" s="239" t="str">
        <f t="shared" si="2"/>
        <v>VT2P</v>
      </c>
      <c r="D4" s="151" t="s">
        <v>224</v>
      </c>
      <c r="E4" s="322">
        <v>230.91</v>
      </c>
      <c r="F4" s="323" t="s">
        <v>194</v>
      </c>
      <c r="G4" s="305">
        <v>18.600000000000001</v>
      </c>
      <c r="H4" s="310" t="s">
        <v>199</v>
      </c>
      <c r="I4" s="322">
        <v>56.866700000000002</v>
      </c>
      <c r="J4" s="323" t="s">
        <v>203</v>
      </c>
      <c r="K4" s="322">
        <v>111.67</v>
      </c>
      <c r="L4" s="323" t="s">
        <v>194</v>
      </c>
      <c r="M4" s="322">
        <v>48.666699999999999</v>
      </c>
      <c r="N4" s="310" t="s">
        <v>199</v>
      </c>
      <c r="O4" s="305">
        <v>0.30030030029999999</v>
      </c>
      <c r="P4" s="305"/>
      <c r="Q4" s="323"/>
      <c r="R4" s="305"/>
      <c r="S4" s="310"/>
      <c r="T4" s="305"/>
      <c r="U4" s="323"/>
    </row>
    <row r="5" spans="1:22" ht="12.65" customHeight="1" x14ac:dyDescent="0.25">
      <c r="A5" s="44" t="str">
        <f t="shared" si="0"/>
        <v>Dyna-Gro D51VC95 RIB</v>
      </c>
      <c r="B5" s="239" t="str">
        <f t="shared" si="1"/>
        <v>RR</v>
      </c>
      <c r="C5" s="239" t="str">
        <f t="shared" si="2"/>
        <v>VT2P</v>
      </c>
      <c r="D5" s="151" t="s">
        <v>225</v>
      </c>
      <c r="E5" s="322">
        <v>223.76</v>
      </c>
      <c r="F5" s="323" t="s">
        <v>199</v>
      </c>
      <c r="G5" s="305">
        <v>17.399999999999999</v>
      </c>
      <c r="H5" s="310" t="s">
        <v>200</v>
      </c>
      <c r="I5" s="322">
        <v>56.166699999999999</v>
      </c>
      <c r="J5" s="323" t="s">
        <v>195</v>
      </c>
      <c r="K5" s="322">
        <v>111.33</v>
      </c>
      <c r="L5" s="323" t="s">
        <v>194</v>
      </c>
      <c r="M5" s="322">
        <v>47</v>
      </c>
      <c r="N5" s="310" t="s">
        <v>193</v>
      </c>
      <c r="O5" s="305">
        <v>0.28490028490000002</v>
      </c>
      <c r="P5" s="305"/>
      <c r="Q5" s="323"/>
      <c r="R5" s="305"/>
      <c r="S5" s="310"/>
      <c r="T5" s="305"/>
      <c r="U5" s="323"/>
    </row>
    <row r="6" spans="1:22" ht="12.65" customHeight="1" x14ac:dyDescent="0.25">
      <c r="A6" s="151" t="str">
        <f t="shared" si="0"/>
        <v>Progeny PGY 2010 TRE</v>
      </c>
      <c r="B6" s="240" t="str">
        <f t="shared" si="1"/>
        <v>RR</v>
      </c>
      <c r="C6" s="240" t="str">
        <f t="shared" si="2"/>
        <v>TRE</v>
      </c>
      <c r="D6" s="45" t="s">
        <v>181</v>
      </c>
      <c r="E6" s="320">
        <v>221.51</v>
      </c>
      <c r="F6" s="321" t="s">
        <v>199</v>
      </c>
      <c r="G6" s="304">
        <v>17.966699999999999</v>
      </c>
      <c r="H6" s="96" t="s">
        <v>193</v>
      </c>
      <c r="I6" s="320">
        <v>55.033299999999997</v>
      </c>
      <c r="J6" s="321" t="s">
        <v>201</v>
      </c>
      <c r="K6" s="320">
        <v>113</v>
      </c>
      <c r="L6" s="321" t="s">
        <v>194</v>
      </c>
      <c r="M6" s="320">
        <v>45.333300000000001</v>
      </c>
      <c r="N6" s="96" t="s">
        <v>193</v>
      </c>
      <c r="O6" s="304">
        <v>0.28490028490000002</v>
      </c>
      <c r="P6" s="304"/>
      <c r="Q6" s="321"/>
      <c r="R6" s="304"/>
      <c r="S6" s="96"/>
      <c r="T6" s="304"/>
      <c r="U6" s="321"/>
    </row>
    <row r="7" spans="1:22" ht="12.5" x14ac:dyDescent="0.25">
      <c r="A7" s="151" t="str">
        <f t="shared" si="0"/>
        <v xml:space="preserve">Pioneer P13777PWUE </v>
      </c>
      <c r="B7" s="240" t="str">
        <f t="shared" si="1"/>
        <v>RR, LL, ENL, FOP</v>
      </c>
      <c r="C7" s="240" t="str">
        <f t="shared" si="2"/>
        <v>AVBL, VT2P, HX1</v>
      </c>
      <c r="D7" s="151" t="s">
        <v>228</v>
      </c>
      <c r="E7" s="322">
        <v>215.52</v>
      </c>
      <c r="F7" s="323" t="s">
        <v>199</v>
      </c>
      <c r="G7" s="305">
        <v>18.533300000000001</v>
      </c>
      <c r="H7" s="310" t="s">
        <v>199</v>
      </c>
      <c r="I7" s="322">
        <v>57.8</v>
      </c>
      <c r="J7" s="323" t="s">
        <v>199</v>
      </c>
      <c r="K7" s="322">
        <v>117</v>
      </c>
      <c r="L7" s="323" t="s">
        <v>194</v>
      </c>
      <c r="M7" s="322">
        <v>45.333300000000001</v>
      </c>
      <c r="N7" s="310" t="s">
        <v>193</v>
      </c>
      <c r="O7" s="305">
        <v>0</v>
      </c>
      <c r="P7" s="305"/>
      <c r="Q7" s="323"/>
      <c r="R7" s="305"/>
      <c r="S7" s="310"/>
      <c r="T7" s="305"/>
      <c r="U7" s="323"/>
    </row>
    <row r="8" spans="1:22" ht="12.5" x14ac:dyDescent="0.25">
      <c r="A8" s="44" t="str">
        <f t="shared" si="0"/>
        <v>Dyna-Gro D53VC54 RIB</v>
      </c>
      <c r="B8" s="239" t="str">
        <f t="shared" si="1"/>
        <v>RR</v>
      </c>
      <c r="C8" s="239" t="str">
        <f t="shared" si="2"/>
        <v>VT2P</v>
      </c>
      <c r="D8" s="151" t="s">
        <v>176</v>
      </c>
      <c r="E8" s="322">
        <v>210.57</v>
      </c>
      <c r="F8" s="323" t="s">
        <v>199</v>
      </c>
      <c r="G8" s="305">
        <v>18.566700000000001</v>
      </c>
      <c r="H8" s="310" t="s">
        <v>199</v>
      </c>
      <c r="I8" s="322">
        <v>58.033299999999997</v>
      </c>
      <c r="J8" s="323" t="s">
        <v>194</v>
      </c>
      <c r="K8" s="322">
        <v>115.67</v>
      </c>
      <c r="L8" s="323" t="s">
        <v>194</v>
      </c>
      <c r="M8" s="322">
        <v>47.333300000000001</v>
      </c>
      <c r="N8" s="310" t="s">
        <v>196</v>
      </c>
      <c r="O8" s="305">
        <v>0</v>
      </c>
      <c r="P8" s="305"/>
      <c r="Q8" s="323"/>
      <c r="R8" s="305"/>
      <c r="S8" s="310"/>
      <c r="T8" s="305"/>
      <c r="U8" s="323"/>
    </row>
    <row r="9" spans="1:22" ht="12.5" x14ac:dyDescent="0.25">
      <c r="A9" s="44" t="str">
        <f t="shared" si="0"/>
        <v>Innvictis A1072 VT2P RIB</v>
      </c>
      <c r="B9" s="239" t="str">
        <f t="shared" si="1"/>
        <v>RR</v>
      </c>
      <c r="C9" s="239" t="str">
        <f t="shared" si="2"/>
        <v>VT2P</v>
      </c>
      <c r="D9" s="151" t="s">
        <v>227</v>
      </c>
      <c r="E9" s="322">
        <v>193.89</v>
      </c>
      <c r="F9" s="323" t="s">
        <v>193</v>
      </c>
      <c r="G9" s="305">
        <v>18.166699999999999</v>
      </c>
      <c r="H9" s="310" t="s">
        <v>193</v>
      </c>
      <c r="I9" s="322">
        <v>52.7333</v>
      </c>
      <c r="J9" s="323" t="s">
        <v>197</v>
      </c>
      <c r="K9" s="322">
        <v>117.33</v>
      </c>
      <c r="L9" s="323" t="s">
        <v>194</v>
      </c>
      <c r="M9" s="322">
        <v>48.666699999999999</v>
      </c>
      <c r="N9" s="310" t="s">
        <v>199</v>
      </c>
      <c r="O9" s="305">
        <v>0.30864197529999998</v>
      </c>
      <c r="P9" s="305"/>
      <c r="Q9" s="323"/>
      <c r="R9" s="305"/>
      <c r="S9" s="310"/>
      <c r="T9" s="305"/>
      <c r="U9" s="323"/>
    </row>
    <row r="10" spans="1:22" ht="12.5" x14ac:dyDescent="0.25">
      <c r="A10" s="44" t="str">
        <f t="shared" si="0"/>
        <v>Great Heart Seed HT-7360 VT2</v>
      </c>
      <c r="B10" s="239" t="str">
        <f t="shared" si="1"/>
        <v>RR</v>
      </c>
      <c r="C10" s="239" t="str">
        <f t="shared" si="2"/>
        <v>VT2P</v>
      </c>
      <c r="D10" s="45" t="s">
        <v>226</v>
      </c>
      <c r="E10" s="320">
        <v>192.47</v>
      </c>
      <c r="F10" s="321" t="s">
        <v>193</v>
      </c>
      <c r="G10" s="304">
        <v>19.133299999999998</v>
      </c>
      <c r="H10" s="96" t="s">
        <v>194</v>
      </c>
      <c r="I10" s="320">
        <v>56.7667</v>
      </c>
      <c r="J10" s="321" t="s">
        <v>193</v>
      </c>
      <c r="K10" s="320">
        <v>116.33</v>
      </c>
      <c r="L10" s="321" t="s">
        <v>194</v>
      </c>
      <c r="M10" s="320">
        <v>43</v>
      </c>
      <c r="N10" s="96" t="s">
        <v>200</v>
      </c>
      <c r="O10" s="304">
        <v>0.29761904760000002</v>
      </c>
      <c r="P10" s="304"/>
      <c r="Q10" s="321"/>
      <c r="R10" s="304"/>
      <c r="S10" s="96"/>
      <c r="T10" s="304"/>
      <c r="U10" s="321"/>
    </row>
    <row r="11" spans="1:22" ht="12.5" x14ac:dyDescent="0.25">
      <c r="A11" s="44" t="str">
        <f t="shared" si="0"/>
        <v xml:space="preserve">Revere 113-T4C </v>
      </c>
      <c r="B11" s="239" t="str">
        <f t="shared" si="1"/>
        <v>RR</v>
      </c>
      <c r="C11" s="239" t="str">
        <f t="shared" si="2"/>
        <v>CB, VP</v>
      </c>
      <c r="D11" s="45" t="s">
        <v>230</v>
      </c>
      <c r="E11" s="320">
        <v>189.99</v>
      </c>
      <c r="F11" s="321" t="s">
        <v>193</v>
      </c>
      <c r="G11" s="304">
        <v>18.133299999999998</v>
      </c>
      <c r="H11" s="96" t="s">
        <v>193</v>
      </c>
      <c r="I11" s="320">
        <v>55.966700000000003</v>
      </c>
      <c r="J11" s="321" t="s">
        <v>195</v>
      </c>
      <c r="K11" s="320">
        <v>116.33</v>
      </c>
      <c r="L11" s="321" t="s">
        <v>194</v>
      </c>
      <c r="M11" s="320">
        <v>52.333300000000001</v>
      </c>
      <c r="N11" s="96" t="s">
        <v>194</v>
      </c>
      <c r="O11" s="304">
        <v>0.303030303</v>
      </c>
      <c r="P11" s="304"/>
      <c r="Q11" s="321"/>
      <c r="R11" s="304"/>
      <c r="S11" s="96"/>
      <c r="T11" s="304"/>
      <c r="U11" s="321"/>
    </row>
    <row r="12" spans="1:22" ht="12.5" x14ac:dyDescent="0.25">
      <c r="A12" s="151" t="str">
        <f t="shared" si="0"/>
        <v>Innvictis A1292 VT2P</v>
      </c>
      <c r="B12" s="240" t="str">
        <f t="shared" si="1"/>
        <v>RR</v>
      </c>
      <c r="C12" s="240" t="str">
        <f t="shared" si="2"/>
        <v>VT2P</v>
      </c>
      <c r="D12" s="45" t="s">
        <v>178</v>
      </c>
      <c r="E12" s="324">
        <v>161.44999999999999</v>
      </c>
      <c r="F12" s="325" t="s">
        <v>200</v>
      </c>
      <c r="G12" s="340">
        <v>18.333300000000001</v>
      </c>
      <c r="H12" s="311" t="s">
        <v>199</v>
      </c>
      <c r="I12" s="324">
        <v>56.033299999999997</v>
      </c>
      <c r="J12" s="325" t="s">
        <v>195</v>
      </c>
      <c r="K12" s="324">
        <v>107.67</v>
      </c>
      <c r="L12" s="325" t="s">
        <v>194</v>
      </c>
      <c r="M12" s="324">
        <v>45.666699999999999</v>
      </c>
      <c r="N12" s="311" t="s">
        <v>193</v>
      </c>
      <c r="O12" s="340">
        <v>0.33003300330000002</v>
      </c>
      <c r="P12" s="340"/>
      <c r="Q12" s="325"/>
      <c r="R12" s="340"/>
      <c r="S12" s="311"/>
      <c r="T12" s="340"/>
      <c r="U12" s="325"/>
    </row>
    <row r="13" spans="1:22" x14ac:dyDescent="0.3">
      <c r="A13" s="59" t="s">
        <v>219</v>
      </c>
      <c r="B13" s="59"/>
      <c r="C13" s="59"/>
      <c r="D13" s="58"/>
      <c r="E13" s="326">
        <v>208.5</v>
      </c>
      <c r="F13" s="327"/>
      <c r="G13" s="117">
        <v>18.276700000000002</v>
      </c>
      <c r="H13" s="102"/>
      <c r="I13" s="326">
        <v>56.25</v>
      </c>
      <c r="J13" s="327"/>
      <c r="K13" s="326">
        <v>113.93</v>
      </c>
      <c r="L13" s="327"/>
      <c r="M13" s="112">
        <v>47.033299999999997</v>
      </c>
      <c r="N13" s="102"/>
      <c r="O13" s="336">
        <v>0.24390000000000001</v>
      </c>
      <c r="P13" s="341"/>
      <c r="Q13" s="327"/>
      <c r="R13" s="117"/>
      <c r="S13" s="102"/>
      <c r="T13" s="341"/>
      <c r="U13" s="327"/>
    </row>
    <row r="14" spans="1:22" x14ac:dyDescent="0.3">
      <c r="A14" s="46" t="s">
        <v>220</v>
      </c>
      <c r="B14" s="46"/>
      <c r="C14" s="46"/>
      <c r="D14" s="48"/>
      <c r="E14" s="328">
        <v>13.9373</v>
      </c>
      <c r="F14" s="329"/>
      <c r="G14" s="314">
        <v>0.28029999999999999</v>
      </c>
      <c r="H14" s="313"/>
      <c r="I14" s="328">
        <v>0.43380000000000002</v>
      </c>
      <c r="J14" s="329"/>
      <c r="K14" s="328">
        <v>2.4243999999999999</v>
      </c>
      <c r="L14" s="329"/>
      <c r="M14" s="312">
        <v>1.7638</v>
      </c>
      <c r="N14" s="313"/>
      <c r="O14" s="337">
        <v>0.24390000000000001</v>
      </c>
      <c r="P14" s="342"/>
      <c r="Q14" s="329"/>
      <c r="R14" s="314"/>
      <c r="S14" s="313"/>
      <c r="T14" s="342"/>
      <c r="U14" s="329"/>
    </row>
    <row r="15" spans="1:22" ht="12.75" customHeight="1" x14ac:dyDescent="0.4">
      <c r="A15" s="47" t="s">
        <v>221</v>
      </c>
      <c r="B15" s="242"/>
      <c r="C15" s="242"/>
      <c r="D15" s="28"/>
      <c r="E15" s="330">
        <v>37</v>
      </c>
      <c r="F15" s="331"/>
      <c r="G15" s="317">
        <v>0.83</v>
      </c>
      <c r="H15" s="316"/>
      <c r="I15" s="330">
        <v>1.22</v>
      </c>
      <c r="J15" s="331"/>
      <c r="K15" s="330" t="s">
        <v>164</v>
      </c>
      <c r="L15" s="331"/>
      <c r="M15" s="315">
        <v>4.32</v>
      </c>
      <c r="N15" s="316"/>
      <c r="O15" s="338" t="s">
        <v>333</v>
      </c>
      <c r="P15" s="343"/>
      <c r="Q15" s="331"/>
      <c r="R15" s="317"/>
      <c r="S15" s="316"/>
      <c r="T15" s="343"/>
      <c r="U15" s="331"/>
    </row>
    <row r="16" spans="1:22" ht="12.75" customHeight="1" thickBot="1" x14ac:dyDescent="0.35">
      <c r="A16" s="345" t="s">
        <v>222</v>
      </c>
      <c r="B16" s="346"/>
      <c r="C16" s="346"/>
      <c r="D16" s="347"/>
      <c r="E16" s="354">
        <v>10.33148411</v>
      </c>
      <c r="F16" s="333"/>
      <c r="G16" s="335">
        <v>2.6561468881999999</v>
      </c>
      <c r="H16" s="334"/>
      <c r="I16" s="332">
        <v>1.2637190453</v>
      </c>
      <c r="J16" s="333"/>
      <c r="K16" s="354">
        <v>3.6094021096</v>
      </c>
      <c r="L16" s="333"/>
      <c r="M16" s="335">
        <v>5.3600766552000003</v>
      </c>
      <c r="N16" s="334"/>
      <c r="O16" s="351"/>
      <c r="P16" s="343"/>
      <c r="Q16" s="331"/>
      <c r="R16" s="317"/>
      <c r="S16" s="316"/>
      <c r="T16" s="343"/>
      <c r="U16" s="331"/>
    </row>
    <row r="17" spans="1:22" ht="12.75" customHeight="1" x14ac:dyDescent="0.3">
      <c r="A17" s="6"/>
      <c r="B17" s="7"/>
      <c r="C17" s="7"/>
      <c r="D17" s="6"/>
      <c r="E17" s="108"/>
      <c r="F17" s="98"/>
      <c r="G17" s="113"/>
      <c r="H17" s="103"/>
      <c r="I17" s="114"/>
      <c r="J17" s="57"/>
      <c r="M17" s="118"/>
      <c r="N17" s="106"/>
      <c r="O17" s="10"/>
      <c r="P17" s="114"/>
      <c r="Q17" s="57"/>
      <c r="R17" s="114"/>
      <c r="S17" s="57"/>
      <c r="T17" s="114"/>
      <c r="U17" s="57"/>
    </row>
    <row r="18" spans="1:22" ht="12.75" customHeight="1" x14ac:dyDescent="0.3">
      <c r="A18" s="9"/>
      <c r="B18" s="7"/>
      <c r="C18" s="7"/>
      <c r="D18" s="6"/>
      <c r="E18" s="55"/>
      <c r="F18" s="56"/>
      <c r="I18" s="114"/>
      <c r="J18" s="57"/>
      <c r="K18" s="118"/>
      <c r="L18" s="106"/>
      <c r="M18" s="114"/>
      <c r="N18" s="57"/>
      <c r="O18" s="3"/>
      <c r="P18" s="114"/>
      <c r="Q18" s="57"/>
      <c r="R18" s="114"/>
      <c r="S18" s="57"/>
      <c r="T18" s="114"/>
      <c r="U18" s="57"/>
      <c r="V18" s="1"/>
    </row>
    <row r="19" spans="1:22" ht="40" customHeight="1" x14ac:dyDescent="0.3">
      <c r="A19" s="9"/>
      <c r="B19" s="7"/>
      <c r="C19" s="7"/>
      <c r="D19" s="6"/>
      <c r="E19" s="55"/>
      <c r="F19" s="56"/>
      <c r="I19" s="114"/>
      <c r="J19" s="57"/>
      <c r="K19" s="119"/>
      <c r="L19" s="7"/>
      <c r="M19" s="114"/>
      <c r="N19" s="57"/>
      <c r="O19" s="3"/>
      <c r="P19" s="114"/>
      <c r="Q19" s="57"/>
      <c r="R19" s="114"/>
      <c r="S19" s="57"/>
      <c r="T19" s="114"/>
      <c r="U19" s="57"/>
      <c r="V19" s="1"/>
    </row>
    <row r="20" spans="1:22" ht="20.25" customHeight="1" x14ac:dyDescent="0.3">
      <c r="A20" s="9"/>
      <c r="B20" s="7"/>
      <c r="C20" s="7"/>
      <c r="D20" s="6"/>
      <c r="E20" s="55"/>
      <c r="F20" s="56"/>
      <c r="I20" s="114"/>
      <c r="J20" s="57"/>
      <c r="M20" s="114"/>
      <c r="N20" s="57"/>
      <c r="O20" s="3"/>
      <c r="P20" s="114"/>
      <c r="Q20" s="57"/>
      <c r="R20" s="114"/>
      <c r="S20" s="57"/>
      <c r="T20" s="114"/>
      <c r="U20" s="57"/>
      <c r="V20" s="1"/>
    </row>
    <row r="21" spans="1:22" ht="40" hidden="1" customHeight="1" x14ac:dyDescent="0.3">
      <c r="A21" s="9"/>
      <c r="B21" s="7"/>
      <c r="C21" s="7"/>
      <c r="D21" s="6"/>
      <c r="E21" s="55"/>
      <c r="F21" s="56"/>
      <c r="I21" s="114"/>
      <c r="J21" s="57"/>
      <c r="M21" s="114"/>
      <c r="N21" s="57"/>
      <c r="O21" s="3"/>
      <c r="P21" s="114"/>
      <c r="Q21" s="57"/>
      <c r="R21" s="114"/>
      <c r="S21" s="57"/>
      <c r="T21" s="114"/>
      <c r="U21" s="57"/>
      <c r="V21" s="1"/>
    </row>
    <row r="22" spans="1:22" x14ac:dyDescent="0.3">
      <c r="A22" s="9"/>
      <c r="B22" s="7"/>
      <c r="C22" s="7"/>
      <c r="D22" s="6"/>
      <c r="E22" s="55"/>
      <c r="F22" s="56"/>
      <c r="I22" s="114"/>
      <c r="J22" s="57"/>
      <c r="M22" s="114"/>
      <c r="N22" s="57"/>
      <c r="O22" s="3"/>
      <c r="P22" s="114"/>
      <c r="Q22" s="57"/>
      <c r="R22" s="114"/>
      <c r="S22" s="57"/>
      <c r="T22" s="114"/>
      <c r="U22" s="57"/>
      <c r="V22" s="1"/>
    </row>
    <row r="23" spans="1:22" x14ac:dyDescent="0.3">
      <c r="A23" s="9"/>
      <c r="B23" s="7"/>
      <c r="C23" s="7"/>
      <c r="D23" s="6"/>
      <c r="E23" s="55"/>
      <c r="F23" s="56"/>
      <c r="I23" s="114"/>
      <c r="J23" s="57"/>
      <c r="M23" s="114"/>
      <c r="N23" s="57"/>
      <c r="O23" s="3"/>
      <c r="P23" s="114"/>
      <c r="Q23" s="57"/>
      <c r="R23" s="114"/>
      <c r="S23" s="57"/>
      <c r="T23" s="114"/>
      <c r="U23" s="57"/>
      <c r="V23" s="1"/>
    </row>
    <row r="24" spans="1:22" x14ac:dyDescent="0.3">
      <c r="A24" s="9"/>
      <c r="B24" s="7"/>
      <c r="C24" s="7"/>
      <c r="D24" s="6"/>
      <c r="E24" s="55"/>
      <c r="F24" s="56"/>
      <c r="I24" s="114"/>
      <c r="J24" s="57"/>
      <c r="M24" s="114"/>
      <c r="N24" s="57"/>
      <c r="O24" s="3"/>
      <c r="P24" s="114"/>
      <c r="Q24" s="57"/>
      <c r="R24" s="114"/>
      <c r="S24" s="57"/>
      <c r="T24" s="114"/>
      <c r="U24" s="57"/>
      <c r="V24" s="1"/>
    </row>
    <row r="25" spans="1:22" x14ac:dyDescent="0.3">
      <c r="A25" s="8"/>
      <c r="B25" s="7"/>
      <c r="C25" s="7"/>
      <c r="D25" s="6"/>
      <c r="E25" s="109"/>
      <c r="F25" s="99"/>
      <c r="G25" s="115"/>
      <c r="H25" s="104"/>
      <c r="I25" s="114"/>
      <c r="J25" s="57"/>
      <c r="K25" s="115"/>
      <c r="L25" s="104"/>
      <c r="M25" s="115"/>
      <c r="N25" s="104"/>
      <c r="O25" s="3"/>
      <c r="P25" s="114"/>
      <c r="Q25" s="57"/>
      <c r="R25" s="114"/>
      <c r="S25" s="57"/>
      <c r="T25" s="114"/>
      <c r="U25" s="57"/>
      <c r="V25" s="1"/>
    </row>
    <row r="26" spans="1:22" x14ac:dyDescent="0.3">
      <c r="A26" s="9"/>
      <c r="B26" s="7"/>
      <c r="C26" s="7"/>
      <c r="D26" s="6"/>
      <c r="E26" s="55"/>
      <c r="F26" s="56"/>
      <c r="M26" s="114"/>
      <c r="N26" s="57"/>
      <c r="O26" s="3"/>
      <c r="V26" s="1"/>
    </row>
    <row r="27" spans="1:22" ht="15" x14ac:dyDescent="0.3">
      <c r="A27" s="4"/>
      <c r="B27" s="7"/>
      <c r="C27" s="7"/>
      <c r="D27" s="6"/>
      <c r="E27" s="110"/>
      <c r="F27" s="100"/>
      <c r="G27" s="116"/>
      <c r="H27" s="105"/>
      <c r="K27" s="116"/>
      <c r="L27" s="105"/>
    </row>
    <row r="28" spans="1:22" x14ac:dyDescent="0.3">
      <c r="B28" s="63"/>
      <c r="C28" s="63"/>
      <c r="D28" s="19"/>
    </row>
    <row r="32" spans="1:22" ht="12.75" customHeight="1" x14ac:dyDescent="0.3">
      <c r="P32" s="306" t="s">
        <v>23</v>
      </c>
    </row>
    <row r="33" spans="1:22" ht="12.75" customHeight="1" x14ac:dyDescent="0.3"/>
    <row r="34" spans="1:22" ht="12.75" customHeight="1" x14ac:dyDescent="0.3"/>
    <row r="35" spans="1:22" ht="12.75" customHeight="1" x14ac:dyDescent="0.3"/>
    <row r="36" spans="1:22" s="1" customFormat="1" x14ac:dyDescent="0.3">
      <c r="A36"/>
      <c r="B36" s="57"/>
      <c r="C36" s="57"/>
      <c r="E36" s="111"/>
      <c r="F36" s="11"/>
      <c r="G36" s="114"/>
      <c r="H36" s="57"/>
      <c r="I36" s="111"/>
      <c r="J36" s="11"/>
      <c r="K36" s="114"/>
      <c r="L36" s="57"/>
      <c r="M36" s="120"/>
      <c r="N36" s="107"/>
      <c r="O36" s="2"/>
      <c r="P36" s="111"/>
      <c r="Q36" s="11"/>
      <c r="R36" s="111"/>
      <c r="S36" s="11"/>
      <c r="T36" s="111"/>
      <c r="U36" s="11"/>
      <c r="V36"/>
    </row>
    <row r="37" spans="1:22" s="1" customFormat="1" x14ac:dyDescent="0.3">
      <c r="A37"/>
      <c r="B37" s="57"/>
      <c r="C37" s="57"/>
      <c r="E37" s="111"/>
      <c r="F37" s="11"/>
      <c r="G37" s="114"/>
      <c r="H37" s="57"/>
      <c r="I37" s="111"/>
      <c r="J37" s="11"/>
      <c r="K37" s="114"/>
      <c r="L37" s="57"/>
      <c r="M37" s="120"/>
      <c r="N37" s="107"/>
      <c r="O37" s="2"/>
      <c r="P37" s="111"/>
      <c r="Q37" s="11"/>
      <c r="R37" s="111"/>
      <c r="S37" s="11"/>
      <c r="T37" s="111"/>
      <c r="U37" s="11"/>
      <c r="V37"/>
    </row>
    <row r="38" spans="1:22" s="1" customFormat="1" x14ac:dyDescent="0.3">
      <c r="A38"/>
      <c r="B38" s="57"/>
      <c r="C38" s="57"/>
      <c r="E38" s="111"/>
      <c r="F38" s="11"/>
      <c r="G38" s="114"/>
      <c r="H38" s="57"/>
      <c r="I38" s="111"/>
      <c r="J38" s="11"/>
      <c r="K38" s="114"/>
      <c r="L38" s="57"/>
      <c r="M38" s="120"/>
      <c r="N38" s="107"/>
      <c r="O38" s="2"/>
      <c r="P38" s="111"/>
      <c r="Q38" s="11"/>
      <c r="R38" s="111"/>
      <c r="S38" s="11"/>
      <c r="T38" s="111"/>
      <c r="U38" s="11"/>
      <c r="V38"/>
    </row>
    <row r="39" spans="1:22" s="1" customFormat="1" x14ac:dyDescent="0.3">
      <c r="A39"/>
      <c r="B39" s="57"/>
      <c r="C39" s="57"/>
      <c r="E39" s="111"/>
      <c r="F39" s="11"/>
      <c r="G39" s="114"/>
      <c r="H39" s="57"/>
      <c r="I39" s="111"/>
      <c r="J39" s="11"/>
      <c r="K39" s="114"/>
      <c r="L39" s="57"/>
      <c r="M39" s="120"/>
      <c r="N39" s="107"/>
      <c r="O39" s="2"/>
      <c r="P39" s="111"/>
      <c r="Q39" s="11"/>
      <c r="R39" s="111"/>
      <c r="S39" s="11"/>
      <c r="T39" s="111"/>
      <c r="U39" s="11"/>
      <c r="V39"/>
    </row>
    <row r="40" spans="1:22" s="1" customFormat="1" x14ac:dyDescent="0.3">
      <c r="A40"/>
      <c r="B40" s="57"/>
      <c r="C40" s="57"/>
      <c r="E40" s="111"/>
      <c r="F40" s="11"/>
      <c r="G40" s="114"/>
      <c r="H40" s="57"/>
      <c r="I40" s="111"/>
      <c r="J40" s="11"/>
      <c r="K40" s="114"/>
      <c r="L40" s="57"/>
      <c r="M40" s="120"/>
      <c r="N40" s="107"/>
      <c r="O40" s="2"/>
      <c r="P40" s="111"/>
      <c r="Q40" s="11"/>
      <c r="R40" s="111"/>
      <c r="S40" s="11"/>
      <c r="T40" s="111"/>
      <c r="U40" s="11"/>
      <c r="V40"/>
    </row>
    <row r="41" spans="1:22" s="1" customFormat="1" x14ac:dyDescent="0.3">
      <c r="A41"/>
      <c r="B41" s="57"/>
      <c r="C41" s="57"/>
      <c r="E41" s="111"/>
      <c r="F41" s="11"/>
      <c r="G41" s="114"/>
      <c r="H41" s="57"/>
      <c r="I41" s="111"/>
      <c r="J41" s="11"/>
      <c r="K41" s="114"/>
      <c r="L41" s="57"/>
      <c r="M41" s="120"/>
      <c r="N41" s="107"/>
      <c r="O41" s="2"/>
      <c r="P41" s="111"/>
      <c r="Q41" s="11"/>
      <c r="R41" s="111"/>
      <c r="S41" s="11"/>
      <c r="T41" s="111"/>
      <c r="U41" s="11"/>
      <c r="V41"/>
    </row>
    <row r="42" spans="1:22" s="1" customFormat="1" x14ac:dyDescent="0.3">
      <c r="A42"/>
      <c r="B42" s="57"/>
      <c r="C42" s="57"/>
      <c r="E42" s="111"/>
      <c r="F42" s="11"/>
      <c r="G42" s="114"/>
      <c r="H42" s="57"/>
      <c r="I42" s="111"/>
      <c r="J42" s="11"/>
      <c r="K42" s="114"/>
      <c r="L42" s="57"/>
      <c r="M42" s="120"/>
      <c r="N42" s="107"/>
      <c r="O42" s="2"/>
      <c r="P42" s="111"/>
      <c r="Q42" s="11"/>
      <c r="R42" s="111"/>
      <c r="S42" s="11"/>
      <c r="T42" s="111"/>
      <c r="U42" s="11"/>
      <c r="V42"/>
    </row>
    <row r="43" spans="1:22" s="1" customFormat="1" x14ac:dyDescent="0.3">
      <c r="A43"/>
      <c r="B43" s="57"/>
      <c r="C43" s="57"/>
      <c r="E43" s="111"/>
      <c r="F43" s="11"/>
      <c r="G43" s="114"/>
      <c r="H43" s="57"/>
      <c r="I43" s="111"/>
      <c r="J43" s="11"/>
      <c r="K43" s="114"/>
      <c r="L43" s="57"/>
      <c r="M43" s="120"/>
      <c r="N43" s="107"/>
      <c r="O43" s="2"/>
      <c r="P43" s="111"/>
      <c r="Q43" s="11"/>
      <c r="R43" s="111"/>
      <c r="S43" s="11"/>
      <c r="T43" s="111"/>
      <c r="U43" s="11"/>
      <c r="V43"/>
    </row>
    <row r="44" spans="1:22" s="1" customFormat="1" x14ac:dyDescent="0.3">
      <c r="A44"/>
      <c r="B44" s="57"/>
      <c r="C44" s="57"/>
      <c r="E44" s="111"/>
      <c r="F44" s="11"/>
      <c r="G44" s="114"/>
      <c r="H44" s="57"/>
      <c r="I44" s="111"/>
      <c r="J44" s="11"/>
      <c r="K44" s="114"/>
      <c r="L44" s="57"/>
      <c r="M44" s="120"/>
      <c r="N44" s="107"/>
      <c r="O44" s="2"/>
      <c r="P44" s="111"/>
      <c r="Q44" s="11"/>
      <c r="R44" s="111"/>
      <c r="S44" s="11"/>
      <c r="T44" s="111"/>
      <c r="U44" s="11"/>
      <c r="V44"/>
    </row>
  </sheetData>
  <sortState xmlns:xlrd2="http://schemas.microsoft.com/office/spreadsheetml/2017/richdata2" ref="A3:V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545" priority="40">
      <formula>MOD(ROW(),2)=0</formula>
    </cfRule>
  </conditionalFormatting>
  <conditionalFormatting sqref="E3:E12">
    <cfRule type="aboveAverage" dxfId="544" priority="39" stopIfTrue="1"/>
    <cfRule type="top10" dxfId="543" priority="21" percent="1" rank="25"/>
  </conditionalFormatting>
  <conditionalFormatting sqref="F3:F12">
    <cfRule type="containsText" dxfId="542"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541" priority="17" percent="1" rank="25"/>
    <cfRule type="aboveAverage" dxfId="540" priority="18" stopIfTrue="1"/>
  </conditionalFormatting>
  <conditionalFormatting sqref="H3:H12">
    <cfRule type="containsText" dxfId="539"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538" priority="2" stopIfTrue="1"/>
    <cfRule type="top10" dxfId="537" priority="1" percent="1" rank="25"/>
  </conditionalFormatting>
  <conditionalFormatting sqref="J3:J12">
    <cfRule type="containsText" priority="3" stopIfTrue="1" operator="containsText" text="AA">
      <formula>NOT(ISERROR(SEARCH("AA",J3)))</formula>
    </cfRule>
    <cfRule type="containsText" dxfId="536" priority="4" stopIfTrue="1" operator="containsText" text="A">
      <formula>NOT(ISERROR(SEARCH("A",J3)))</formula>
    </cfRule>
  </conditionalFormatting>
  <conditionalFormatting sqref="K3:K12">
    <cfRule type="top10" dxfId="535" priority="19" percent="1" rank="25"/>
    <cfRule type="aboveAverage" dxfId="534" priority="20" stopIfTrue="1"/>
  </conditionalFormatting>
  <conditionalFormatting sqref="L3:L12">
    <cfRule type="containsText" priority="32" stopIfTrue="1" operator="containsText" text="AA">
      <formula>NOT(ISERROR(SEARCH("AA",L3)))</formula>
    </cfRule>
    <cfRule type="containsText" dxfId="533" priority="33" stopIfTrue="1" operator="containsText" text="A">
      <formula>NOT(ISERROR(SEARCH("A",L3)))</formula>
    </cfRule>
  </conditionalFormatting>
  <conditionalFormatting sqref="M3:M12">
    <cfRule type="aboveAverage" dxfId="532" priority="16" stopIfTrue="1"/>
    <cfRule type="top10" dxfId="531" priority="15" percent="1" rank="25"/>
    <cfRule type="aboveAverage" dxfId="530" priority="38" stopIfTrue="1"/>
  </conditionalFormatting>
  <conditionalFormatting sqref="N3:N12">
    <cfRule type="containsText" priority="30" stopIfTrue="1" operator="containsText" text="AA">
      <formula>NOT(ISERROR(SEARCH("AA",N3)))</formula>
    </cfRule>
    <cfRule type="containsText" dxfId="529" priority="31" stopIfTrue="1" operator="containsText" text="A">
      <formula>NOT(ISERROR(SEARCH("A",N3)))</formula>
    </cfRule>
  </conditionalFormatting>
  <conditionalFormatting sqref="O3:O12">
    <cfRule type="top10" dxfId="528" priority="13" percent="1" rank="25"/>
    <cfRule type="aboveAverage" dxfId="527" priority="14" stopIfTrue="1"/>
  </conditionalFormatting>
  <conditionalFormatting sqref="P3:P12">
    <cfRule type="top10" dxfId="526" priority="9" percent="1" rank="25"/>
    <cfRule type="aboveAverage" dxfId="525" priority="10" stopIfTrue="1"/>
  </conditionalFormatting>
  <conditionalFormatting sqref="Q3:Q12">
    <cfRule type="containsText" priority="26" stopIfTrue="1" operator="containsText" text="AA">
      <formula>NOT(ISERROR(SEARCH("AA",Q3)))</formula>
    </cfRule>
    <cfRule type="containsText" dxfId="524" priority="27" stopIfTrue="1" operator="containsText" text="A">
      <formula>NOT(ISERROR(SEARCH("A",Q3)))</formula>
    </cfRule>
  </conditionalFormatting>
  <conditionalFormatting sqref="R3:R12">
    <cfRule type="top10" dxfId="523" priority="7" percent="1" rank="25"/>
    <cfRule type="aboveAverage" dxfId="522" priority="8" stopIfTrue="1"/>
  </conditionalFormatting>
  <conditionalFormatting sqref="S3:S12">
    <cfRule type="containsText" priority="24" stopIfTrue="1" operator="containsText" text="AA">
      <formula>NOT(ISERROR(SEARCH("AA",S3)))</formula>
    </cfRule>
    <cfRule type="containsText" dxfId="521" priority="25" stopIfTrue="1" operator="containsText" text="A">
      <formula>NOT(ISERROR(SEARCH("A",S3)))</formula>
    </cfRule>
  </conditionalFormatting>
  <conditionalFormatting sqref="T3:T12">
    <cfRule type="top10" dxfId="520" priority="5" percent="1" rank="25"/>
    <cfRule type="aboveAverage" dxfId="519" priority="6" stopIfTrue="1"/>
  </conditionalFormatting>
  <conditionalFormatting sqref="U3:U12">
    <cfRule type="containsText" dxfId="518"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scale="98"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41BA4-5398-45E7-8B9A-A02BD463281D}">
  <sheetPr codeName="Sheet23">
    <tabColor theme="6" tint="0.59999389629810485"/>
    <pageSetUpPr fitToPage="1"/>
  </sheetPr>
  <dimension ref="A1:AE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31" ht="30" customHeight="1" thickBot="1" x14ac:dyDescent="0.35">
      <c r="A1" s="500" t="s">
        <v>302</v>
      </c>
      <c r="B1" s="500"/>
      <c r="C1" s="500"/>
      <c r="D1" s="500"/>
      <c r="E1" s="500"/>
      <c r="F1" s="500"/>
      <c r="G1" s="500"/>
      <c r="H1" s="500"/>
      <c r="I1" s="500"/>
      <c r="J1" s="500"/>
      <c r="K1" s="500"/>
      <c r="L1" s="500"/>
      <c r="M1" s="500"/>
      <c r="N1" s="500"/>
      <c r="O1" s="500"/>
      <c r="P1" s="500"/>
      <c r="Q1" s="500"/>
      <c r="R1" s="500"/>
      <c r="S1" s="500"/>
      <c r="T1" s="500"/>
      <c r="U1" s="500"/>
      <c r="V1" s="302"/>
      <c r="W1" s="302"/>
      <c r="X1" s="302"/>
      <c r="Y1" s="302"/>
      <c r="Z1" s="302"/>
      <c r="AA1" s="302"/>
      <c r="AB1" s="302"/>
      <c r="AC1" s="302"/>
      <c r="AD1" s="302"/>
      <c r="AE1" s="302"/>
    </row>
    <row r="2" spans="1:31" ht="40" hidden="1"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c r="V2" s="353"/>
    </row>
    <row r="3" spans="1:31" ht="12.65" hidden="1" customHeight="1" x14ac:dyDescent="0.25">
      <c r="A3" s="150" t="str">
        <f t="shared" ref="A3:A23" si="0">VLOOKUP(D3,VL_2020,2,FALSE)</f>
        <v xml:space="preserve">Pioneer P14830VYHR </v>
      </c>
      <c r="B3" s="258" t="str">
        <f t="shared" ref="B3:B23" si="1">VLOOKUP(D3,VL_2020,3,FALSE)</f>
        <v>RR, LL</v>
      </c>
      <c r="C3" s="258" t="str">
        <f t="shared" ref="C3:C23" si="2">VLOOKUP(D3,VL_2020,4,FALSE)</f>
        <v>AVBL, YGCB, HX1</v>
      </c>
      <c r="D3" s="72" t="s">
        <v>245</v>
      </c>
      <c r="E3" s="318">
        <v>263.60000000000002</v>
      </c>
      <c r="F3" s="319" t="s">
        <v>194</v>
      </c>
      <c r="G3" s="303">
        <v>18.666699999999999</v>
      </c>
      <c r="H3" s="101" t="s">
        <v>194</v>
      </c>
      <c r="I3" s="318">
        <v>56.8</v>
      </c>
      <c r="J3" s="319" t="s">
        <v>297</v>
      </c>
      <c r="K3" s="318">
        <v>119.67</v>
      </c>
      <c r="L3" s="319" t="s">
        <v>203</v>
      </c>
      <c r="M3" s="318">
        <v>53.666699999999999</v>
      </c>
      <c r="N3" s="101" t="s">
        <v>285</v>
      </c>
      <c r="O3" s="303">
        <v>0.29239766080000001</v>
      </c>
      <c r="P3" s="303"/>
      <c r="Q3" s="319"/>
      <c r="R3" s="303"/>
      <c r="S3" s="101"/>
      <c r="T3" s="303"/>
      <c r="U3" s="319"/>
    </row>
    <row r="4" spans="1:31" ht="12.65" hidden="1" customHeight="1" x14ac:dyDescent="0.25">
      <c r="A4" s="44" t="str">
        <f t="shared" si="0"/>
        <v>Revere 1627 TC**</v>
      </c>
      <c r="B4" s="239" t="str">
        <f t="shared" si="1"/>
        <v>RR</v>
      </c>
      <c r="C4" s="239" t="str">
        <f t="shared" si="2"/>
        <v>TRE</v>
      </c>
      <c r="D4" s="151" t="s">
        <v>162</v>
      </c>
      <c r="E4" s="322">
        <v>255.84</v>
      </c>
      <c r="F4" s="323" t="s">
        <v>194</v>
      </c>
      <c r="G4" s="305">
        <v>18.533300000000001</v>
      </c>
      <c r="H4" s="310" t="s">
        <v>194</v>
      </c>
      <c r="I4" s="322">
        <v>57.433300000000003</v>
      </c>
      <c r="J4" s="323" t="s">
        <v>311</v>
      </c>
      <c r="K4" s="322">
        <v>119.67</v>
      </c>
      <c r="L4" s="323" t="s">
        <v>203</v>
      </c>
      <c r="M4" s="322">
        <v>54.666699999999999</v>
      </c>
      <c r="N4" s="310" t="s">
        <v>276</v>
      </c>
      <c r="O4" s="305">
        <v>0</v>
      </c>
      <c r="P4" s="305"/>
      <c r="Q4" s="323"/>
      <c r="R4" s="305"/>
      <c r="S4" s="310"/>
      <c r="T4" s="305"/>
      <c r="U4" s="323"/>
    </row>
    <row r="5" spans="1:31" ht="12.5" hidden="1" x14ac:dyDescent="0.25">
      <c r="A5" s="44" t="str">
        <f t="shared" si="0"/>
        <v>Innvictis A1542 T</v>
      </c>
      <c r="B5" s="239" t="str">
        <f t="shared" si="1"/>
        <v>RR</v>
      </c>
      <c r="C5" s="239" t="str">
        <f t="shared" si="2"/>
        <v>TRE</v>
      </c>
      <c r="D5" s="151" t="s">
        <v>179</v>
      </c>
      <c r="E5" s="322">
        <v>248.48</v>
      </c>
      <c r="F5" s="323" t="s">
        <v>194</v>
      </c>
      <c r="G5" s="305">
        <v>18.7667</v>
      </c>
      <c r="H5" s="310" t="s">
        <v>194</v>
      </c>
      <c r="I5" s="322">
        <v>58.933300000000003</v>
      </c>
      <c r="J5" s="323" t="s">
        <v>203</v>
      </c>
      <c r="K5" s="322">
        <v>115</v>
      </c>
      <c r="L5" s="323" t="s">
        <v>298</v>
      </c>
      <c r="M5" s="322">
        <v>52.666699999999999</v>
      </c>
      <c r="N5" s="310" t="s">
        <v>279</v>
      </c>
      <c r="O5" s="305">
        <v>0</v>
      </c>
      <c r="P5" s="305"/>
      <c r="Q5" s="323"/>
      <c r="R5" s="305"/>
      <c r="S5" s="310"/>
      <c r="T5" s="305"/>
      <c r="U5" s="323"/>
    </row>
    <row r="6" spans="1:31" ht="12.5" hidden="1" x14ac:dyDescent="0.25">
      <c r="A6" s="44" t="str">
        <f t="shared" si="0"/>
        <v>Dekalb DKC 64-22 VT2P</v>
      </c>
      <c r="B6" s="239" t="str">
        <f t="shared" si="1"/>
        <v>RR</v>
      </c>
      <c r="C6" s="239" t="str">
        <f t="shared" si="2"/>
        <v>VT2P</v>
      </c>
      <c r="D6" s="151" t="s">
        <v>233</v>
      </c>
      <c r="E6" s="322">
        <v>246.07</v>
      </c>
      <c r="F6" s="323" t="s">
        <v>194</v>
      </c>
      <c r="G6" s="305">
        <v>19</v>
      </c>
      <c r="H6" s="310" t="s">
        <v>194</v>
      </c>
      <c r="I6" s="322">
        <v>59.933300000000003</v>
      </c>
      <c r="J6" s="323" t="s">
        <v>194</v>
      </c>
      <c r="K6" s="322">
        <v>115.67</v>
      </c>
      <c r="L6" s="323" t="s">
        <v>298</v>
      </c>
      <c r="M6" s="322">
        <v>51.333300000000001</v>
      </c>
      <c r="N6" s="310" t="s">
        <v>278</v>
      </c>
      <c r="O6" s="305">
        <v>0.29239766080000001</v>
      </c>
      <c r="P6" s="305"/>
      <c r="Q6" s="323"/>
      <c r="R6" s="305"/>
      <c r="S6" s="310"/>
      <c r="T6" s="305"/>
      <c r="U6" s="323"/>
    </row>
    <row r="7" spans="1:31" ht="12.5" hidden="1" x14ac:dyDescent="0.25">
      <c r="A7" s="44" t="str">
        <f t="shared" si="0"/>
        <v xml:space="preserve">Revere 114-P35 </v>
      </c>
      <c r="B7" s="239" t="str">
        <f t="shared" si="1"/>
        <v>RR</v>
      </c>
      <c r="C7" s="239" t="str">
        <f t="shared" si="2"/>
        <v xml:space="preserve">CB </v>
      </c>
      <c r="D7" s="45" t="s">
        <v>247</v>
      </c>
      <c r="E7" s="320">
        <v>244.01</v>
      </c>
      <c r="F7" s="321" t="s">
        <v>194</v>
      </c>
      <c r="G7" s="304">
        <v>18.866700000000002</v>
      </c>
      <c r="H7" s="96" t="s">
        <v>194</v>
      </c>
      <c r="I7" s="320">
        <v>56.933300000000003</v>
      </c>
      <c r="J7" s="321" t="s">
        <v>295</v>
      </c>
      <c r="K7" s="320">
        <v>121.67</v>
      </c>
      <c r="L7" s="321" t="s">
        <v>194</v>
      </c>
      <c r="M7" s="320">
        <v>51.666699999999999</v>
      </c>
      <c r="N7" s="96" t="s">
        <v>278</v>
      </c>
      <c r="O7" s="304">
        <v>0</v>
      </c>
      <c r="P7" s="304"/>
      <c r="Q7" s="321"/>
      <c r="R7" s="304"/>
      <c r="S7" s="96"/>
      <c r="T7" s="304"/>
      <c r="U7" s="321"/>
    </row>
    <row r="8" spans="1:31" ht="12.5" hidden="1" x14ac:dyDescent="0.25">
      <c r="A8" s="44" t="str">
        <f t="shared" si="0"/>
        <v>1st Choice Seeds FC8420 VT2 RIB</v>
      </c>
      <c r="B8" s="239" t="str">
        <f t="shared" si="1"/>
        <v>RR</v>
      </c>
      <c r="C8" s="239" t="str">
        <f t="shared" si="2"/>
        <v>VT2P</v>
      </c>
      <c r="D8" s="45" t="s">
        <v>173</v>
      </c>
      <c r="E8" s="320">
        <v>230.66</v>
      </c>
      <c r="F8" s="321" t="s">
        <v>194</v>
      </c>
      <c r="G8" s="304">
        <v>18.933299999999999</v>
      </c>
      <c r="H8" s="96" t="s">
        <v>194</v>
      </c>
      <c r="I8" s="320">
        <v>58.166699999999999</v>
      </c>
      <c r="J8" s="321" t="s">
        <v>285</v>
      </c>
      <c r="K8" s="320">
        <v>121.33</v>
      </c>
      <c r="L8" s="321" t="s">
        <v>194</v>
      </c>
      <c r="M8" s="320">
        <v>57.333300000000001</v>
      </c>
      <c r="N8" s="96" t="s">
        <v>199</v>
      </c>
      <c r="O8" s="304">
        <v>0</v>
      </c>
      <c r="P8" s="304"/>
      <c r="Q8" s="321"/>
      <c r="R8" s="304"/>
      <c r="S8" s="96"/>
      <c r="T8" s="304"/>
      <c r="U8" s="321"/>
    </row>
    <row r="9" spans="1:31" ht="12.5" hidden="1" x14ac:dyDescent="0.25">
      <c r="A9" s="151" t="str">
        <f t="shared" si="0"/>
        <v>Dekalb DKC 65-95 VT2P</v>
      </c>
      <c r="B9" s="240" t="str">
        <f t="shared" si="1"/>
        <v>RR</v>
      </c>
      <c r="C9" s="240" t="str">
        <f t="shared" si="2"/>
        <v>VT2P</v>
      </c>
      <c r="D9" s="45" t="s">
        <v>98</v>
      </c>
      <c r="E9" s="320">
        <v>230.37</v>
      </c>
      <c r="F9" s="321" t="s">
        <v>194</v>
      </c>
      <c r="G9" s="304">
        <v>19.966699999999999</v>
      </c>
      <c r="H9" s="96" t="s">
        <v>194</v>
      </c>
      <c r="I9" s="320">
        <v>57.633299999999998</v>
      </c>
      <c r="J9" s="321" t="s">
        <v>279</v>
      </c>
      <c r="K9" s="320">
        <v>117.67</v>
      </c>
      <c r="L9" s="321" t="s">
        <v>203</v>
      </c>
      <c r="M9" s="320">
        <v>53.333300000000001</v>
      </c>
      <c r="N9" s="96" t="s">
        <v>285</v>
      </c>
      <c r="O9" s="304">
        <v>0</v>
      </c>
      <c r="P9" s="304"/>
      <c r="Q9" s="321"/>
      <c r="R9" s="304"/>
      <c r="S9" s="96"/>
      <c r="T9" s="304"/>
      <c r="U9" s="321"/>
    </row>
    <row r="10" spans="1:31" ht="12.5" hidden="1" x14ac:dyDescent="0.25">
      <c r="A10" s="44" t="str">
        <f t="shared" si="0"/>
        <v>Innvictis A1312 VT2P RIB</v>
      </c>
      <c r="B10" s="239" t="str">
        <f t="shared" si="1"/>
        <v>RR</v>
      </c>
      <c r="C10" s="239" t="str">
        <f t="shared" si="2"/>
        <v>VT2P</v>
      </c>
      <c r="D10" s="151" t="s">
        <v>239</v>
      </c>
      <c r="E10" s="322">
        <v>228.32</v>
      </c>
      <c r="F10" s="323" t="s">
        <v>194</v>
      </c>
      <c r="G10" s="305">
        <v>19.433299999999999</v>
      </c>
      <c r="H10" s="310" t="s">
        <v>194</v>
      </c>
      <c r="I10" s="322">
        <v>55.666699999999999</v>
      </c>
      <c r="J10" s="323" t="s">
        <v>300</v>
      </c>
      <c r="K10" s="322">
        <v>118</v>
      </c>
      <c r="L10" s="323" t="s">
        <v>203</v>
      </c>
      <c r="M10" s="322">
        <v>54</v>
      </c>
      <c r="N10" s="310" t="s">
        <v>275</v>
      </c>
      <c r="O10" s="305">
        <v>0.29239766080000001</v>
      </c>
      <c r="P10" s="305"/>
      <c r="Q10" s="323"/>
      <c r="R10" s="305"/>
      <c r="S10" s="310"/>
      <c r="T10" s="305"/>
      <c r="U10" s="323"/>
    </row>
    <row r="11" spans="1:31" ht="12.5" hidden="1" x14ac:dyDescent="0.25">
      <c r="A11" s="44" t="str">
        <f t="shared" si="0"/>
        <v>Dyna-Gro D55VC80 RIB</v>
      </c>
      <c r="B11" s="239" t="str">
        <f t="shared" si="1"/>
        <v>RR</v>
      </c>
      <c r="C11" s="239" t="str">
        <f t="shared" si="2"/>
        <v>VT2P </v>
      </c>
      <c r="D11" s="151" t="s">
        <v>235</v>
      </c>
      <c r="E11" s="322">
        <v>227.39</v>
      </c>
      <c r="F11" s="323" t="s">
        <v>194</v>
      </c>
      <c r="G11" s="305">
        <v>18.866700000000002</v>
      </c>
      <c r="H11" s="310" t="s">
        <v>194</v>
      </c>
      <c r="I11" s="322">
        <v>57.5</v>
      </c>
      <c r="J11" s="323" t="s">
        <v>279</v>
      </c>
      <c r="K11" s="322">
        <v>117.67</v>
      </c>
      <c r="L11" s="323" t="s">
        <v>203</v>
      </c>
      <c r="M11" s="322">
        <v>56</v>
      </c>
      <c r="N11" s="310" t="s">
        <v>203</v>
      </c>
      <c r="O11" s="305">
        <v>0</v>
      </c>
      <c r="P11" s="305"/>
      <c r="Q11" s="323"/>
      <c r="R11" s="305"/>
      <c r="S11" s="310"/>
      <c r="T11" s="305"/>
      <c r="U11" s="323"/>
    </row>
    <row r="12" spans="1:31" ht="12.5" hidden="1" x14ac:dyDescent="0.25">
      <c r="A12" s="44" t="str">
        <f t="shared" si="0"/>
        <v>1st Choice Seeds FC 8455 VT2P RIB</v>
      </c>
      <c r="B12" s="239" t="str">
        <f t="shared" si="1"/>
        <v>RR</v>
      </c>
      <c r="C12" s="239" t="str">
        <f t="shared" si="2"/>
        <v>VT2P</v>
      </c>
      <c r="D12" s="45" t="s">
        <v>232</v>
      </c>
      <c r="E12" s="320">
        <v>227.36</v>
      </c>
      <c r="F12" s="321" t="s">
        <v>194</v>
      </c>
      <c r="G12" s="304">
        <v>19.100000000000001</v>
      </c>
      <c r="H12" s="96" t="s">
        <v>194</v>
      </c>
      <c r="I12" s="320">
        <v>56.4</v>
      </c>
      <c r="J12" s="321" t="s">
        <v>287</v>
      </c>
      <c r="K12" s="320">
        <v>121</v>
      </c>
      <c r="L12" s="321" t="s">
        <v>194</v>
      </c>
      <c r="M12" s="320">
        <v>49.666699999999999</v>
      </c>
      <c r="N12" s="96" t="s">
        <v>292</v>
      </c>
      <c r="O12" s="304">
        <v>0</v>
      </c>
      <c r="P12" s="304"/>
      <c r="Q12" s="321"/>
      <c r="R12" s="304"/>
      <c r="S12" s="96"/>
      <c r="T12" s="304"/>
      <c r="U12" s="321"/>
    </row>
    <row r="13" spans="1:31" ht="12.5" hidden="1" x14ac:dyDescent="0.25">
      <c r="A13" s="151" t="str">
        <f t="shared" si="0"/>
        <v>Progeny PGY 9114 VT2P</v>
      </c>
      <c r="B13" s="240" t="str">
        <f t="shared" si="1"/>
        <v>RR</v>
      </c>
      <c r="C13" s="240" t="str">
        <f t="shared" si="2"/>
        <v>VT2P</v>
      </c>
      <c r="D13" s="45" t="s">
        <v>99</v>
      </c>
      <c r="E13" s="320">
        <v>224.59</v>
      </c>
      <c r="F13" s="321" t="s">
        <v>194</v>
      </c>
      <c r="G13" s="304">
        <v>19.399999999999999</v>
      </c>
      <c r="H13" s="96" t="s">
        <v>194</v>
      </c>
      <c r="I13" s="320">
        <v>57.133299999999998</v>
      </c>
      <c r="J13" s="321" t="s">
        <v>316</v>
      </c>
      <c r="K13" s="320">
        <v>108.33</v>
      </c>
      <c r="L13" s="321" t="s">
        <v>284</v>
      </c>
      <c r="M13" s="320">
        <v>49</v>
      </c>
      <c r="N13" s="96" t="s">
        <v>283</v>
      </c>
      <c r="O13" s="304">
        <v>0</v>
      </c>
      <c r="P13" s="304"/>
      <c r="Q13" s="321"/>
      <c r="R13" s="304"/>
      <c r="S13" s="96"/>
      <c r="T13" s="304"/>
      <c r="U13" s="321"/>
    </row>
    <row r="14" spans="1:31" ht="12.5" hidden="1" x14ac:dyDescent="0.25">
      <c r="A14" s="44" t="str">
        <f t="shared" si="0"/>
        <v>Great Heart Seed HT-7500 TRE</v>
      </c>
      <c r="B14" s="239" t="str">
        <f t="shared" si="1"/>
        <v>RR</v>
      </c>
      <c r="C14" s="239" t="str">
        <f t="shared" si="2"/>
        <v>TRE</v>
      </c>
      <c r="D14" s="45" t="s">
        <v>238</v>
      </c>
      <c r="E14" s="320">
        <v>213.5</v>
      </c>
      <c r="F14" s="321" t="s">
        <v>194</v>
      </c>
      <c r="G14" s="304">
        <v>19.8</v>
      </c>
      <c r="H14" s="96" t="s">
        <v>194</v>
      </c>
      <c r="I14" s="320">
        <v>57.8</v>
      </c>
      <c r="J14" s="321" t="s">
        <v>279</v>
      </c>
      <c r="K14" s="320">
        <v>121</v>
      </c>
      <c r="L14" s="321" t="s">
        <v>194</v>
      </c>
      <c r="M14" s="320">
        <v>55.333300000000001</v>
      </c>
      <c r="N14" s="96" t="s">
        <v>276</v>
      </c>
      <c r="O14" s="304">
        <v>0</v>
      </c>
      <c r="P14" s="304"/>
      <c r="Q14" s="321"/>
      <c r="R14" s="304"/>
      <c r="S14" s="96"/>
      <c r="T14" s="304"/>
      <c r="U14" s="321"/>
    </row>
    <row r="15" spans="1:31" ht="12.5" hidden="1" x14ac:dyDescent="0.25">
      <c r="A15" s="44" t="str">
        <f t="shared" si="0"/>
        <v>Innvictis A1689 T</v>
      </c>
      <c r="B15" s="239" t="str">
        <f t="shared" si="1"/>
        <v>RR</v>
      </c>
      <c r="C15" s="239" t="str">
        <f t="shared" si="2"/>
        <v>TRE</v>
      </c>
      <c r="D15" s="151" t="s">
        <v>180</v>
      </c>
      <c r="E15" s="322">
        <v>213.38</v>
      </c>
      <c r="F15" s="323" t="s">
        <v>194</v>
      </c>
      <c r="G15" s="305">
        <v>19.466699999999999</v>
      </c>
      <c r="H15" s="310" t="s">
        <v>194</v>
      </c>
      <c r="I15" s="322">
        <v>59.4</v>
      </c>
      <c r="J15" s="323" t="s">
        <v>199</v>
      </c>
      <c r="K15" s="322">
        <v>114.33</v>
      </c>
      <c r="L15" s="323" t="s">
        <v>298</v>
      </c>
      <c r="M15" s="322">
        <v>51.666699999999999</v>
      </c>
      <c r="N15" s="310" t="s">
        <v>278</v>
      </c>
      <c r="O15" s="305">
        <v>0.30581039760000001</v>
      </c>
      <c r="P15" s="305"/>
      <c r="Q15" s="323"/>
      <c r="R15" s="305"/>
      <c r="S15" s="310"/>
      <c r="T15" s="305"/>
      <c r="U15" s="323"/>
    </row>
    <row r="16" spans="1:31" ht="12.5" hidden="1" x14ac:dyDescent="0.25">
      <c r="A16" s="44" t="str">
        <f t="shared" si="0"/>
        <v>Progeny PGY2314 TRE*</v>
      </c>
      <c r="B16" s="239" t="str">
        <f t="shared" si="1"/>
        <v>RR</v>
      </c>
      <c r="C16" s="239" t="str">
        <f t="shared" si="2"/>
        <v>TRE</v>
      </c>
      <c r="D16" s="151" t="s">
        <v>182</v>
      </c>
      <c r="E16" s="322">
        <v>211.14</v>
      </c>
      <c r="F16" s="323" t="s">
        <v>194</v>
      </c>
      <c r="G16" s="305">
        <v>19.100000000000001</v>
      </c>
      <c r="H16" s="310" t="s">
        <v>194</v>
      </c>
      <c r="I16" s="322">
        <v>57.9</v>
      </c>
      <c r="J16" s="323" t="s">
        <v>299</v>
      </c>
      <c r="K16" s="322">
        <v>117</v>
      </c>
      <c r="L16" s="323" t="s">
        <v>276</v>
      </c>
      <c r="M16" s="322">
        <v>52.333300000000001</v>
      </c>
      <c r="N16" s="310" t="s">
        <v>279</v>
      </c>
      <c r="O16" s="305">
        <v>0</v>
      </c>
      <c r="P16" s="305"/>
      <c r="Q16" s="323"/>
      <c r="R16" s="305"/>
      <c r="S16" s="310"/>
      <c r="T16" s="305"/>
      <c r="U16" s="323"/>
    </row>
    <row r="17" spans="1:21" ht="12.5" hidden="1" x14ac:dyDescent="0.25">
      <c r="A17" s="44" t="str">
        <f t="shared" si="0"/>
        <v>Innvictis A1551 VT2P</v>
      </c>
      <c r="B17" s="239" t="str">
        <f t="shared" si="1"/>
        <v>RR</v>
      </c>
      <c r="C17" s="239" t="str">
        <f t="shared" si="2"/>
        <v>VT2P</v>
      </c>
      <c r="D17" s="45" t="s">
        <v>160</v>
      </c>
      <c r="E17" s="320">
        <v>210.95</v>
      </c>
      <c r="F17" s="321" t="s">
        <v>194</v>
      </c>
      <c r="G17" s="304">
        <v>19.8</v>
      </c>
      <c r="H17" s="96" t="s">
        <v>194</v>
      </c>
      <c r="I17" s="320">
        <v>55.933300000000003</v>
      </c>
      <c r="J17" s="321" t="s">
        <v>281</v>
      </c>
      <c r="K17" s="320">
        <v>106.33</v>
      </c>
      <c r="L17" s="321" t="s">
        <v>289</v>
      </c>
      <c r="M17" s="320">
        <v>51.333300000000001</v>
      </c>
      <c r="N17" s="96" t="s">
        <v>278</v>
      </c>
      <c r="O17" s="304">
        <v>0</v>
      </c>
      <c r="P17" s="304"/>
      <c r="Q17" s="321"/>
      <c r="R17" s="304"/>
      <c r="S17" s="96"/>
      <c r="T17" s="304"/>
      <c r="U17" s="321"/>
    </row>
    <row r="18" spans="1:21" ht="12.5" hidden="1" x14ac:dyDescent="0.25">
      <c r="A18" s="151" t="str">
        <f t="shared" si="0"/>
        <v>Integra 6493 VT2P</v>
      </c>
      <c r="B18" s="240" t="str">
        <f t="shared" si="1"/>
        <v>RR</v>
      </c>
      <c r="C18" s="240" t="str">
        <f t="shared" si="2"/>
        <v>VT2P</v>
      </c>
      <c r="D18" s="151" t="s">
        <v>242</v>
      </c>
      <c r="E18" s="322">
        <v>207.84</v>
      </c>
      <c r="F18" s="323" t="s">
        <v>194</v>
      </c>
      <c r="G18" s="305">
        <v>19.899999999999999</v>
      </c>
      <c r="H18" s="310" t="s">
        <v>194</v>
      </c>
      <c r="I18" s="322">
        <v>55.033299999999997</v>
      </c>
      <c r="J18" s="323" t="s">
        <v>290</v>
      </c>
      <c r="K18" s="322">
        <v>112.33</v>
      </c>
      <c r="L18" s="323" t="s">
        <v>280</v>
      </c>
      <c r="M18" s="322">
        <v>52.333300000000001</v>
      </c>
      <c r="N18" s="310" t="s">
        <v>279</v>
      </c>
      <c r="O18" s="305">
        <v>0</v>
      </c>
      <c r="P18" s="305"/>
      <c r="Q18" s="323"/>
      <c r="R18" s="305"/>
      <c r="S18" s="310"/>
      <c r="T18" s="305"/>
      <c r="U18" s="323"/>
    </row>
    <row r="19" spans="1:21" ht="12.5" hidden="1" x14ac:dyDescent="0.25">
      <c r="A19" s="44" t="str">
        <f t="shared" si="0"/>
        <v>Dyna-Gro D54VC34 RIB</v>
      </c>
      <c r="B19" s="239" t="str">
        <f t="shared" si="1"/>
        <v>RR</v>
      </c>
      <c r="C19" s="239" t="str">
        <f t="shared" si="2"/>
        <v>VT2P</v>
      </c>
      <c r="D19" s="151" t="s">
        <v>234</v>
      </c>
      <c r="E19" s="322">
        <v>205.56</v>
      </c>
      <c r="F19" s="323" t="s">
        <v>194</v>
      </c>
      <c r="G19" s="305">
        <v>19.7333</v>
      </c>
      <c r="H19" s="310" t="s">
        <v>194</v>
      </c>
      <c r="I19" s="322">
        <v>57.591799999999999</v>
      </c>
      <c r="J19" s="323" t="s">
        <v>311</v>
      </c>
      <c r="K19" s="322">
        <v>109.67</v>
      </c>
      <c r="L19" s="323" t="s">
        <v>286</v>
      </c>
      <c r="M19" s="322">
        <v>50.333300000000001</v>
      </c>
      <c r="N19" s="310" t="s">
        <v>288</v>
      </c>
      <c r="O19" s="305">
        <v>0</v>
      </c>
      <c r="P19" s="305"/>
      <c r="Q19" s="323"/>
      <c r="R19" s="305"/>
      <c r="S19" s="310"/>
      <c r="T19" s="305"/>
      <c r="U19" s="323"/>
    </row>
    <row r="20" spans="1:21" ht="12.5" hidden="1" x14ac:dyDescent="0.25">
      <c r="A20" s="44" t="str">
        <f t="shared" si="0"/>
        <v>Dekalb DKC 66-06 TRE*</v>
      </c>
      <c r="B20" s="239" t="str">
        <f t="shared" si="1"/>
        <v>RR</v>
      </c>
      <c r="C20" s="239" t="str">
        <f t="shared" si="2"/>
        <v>TRE</v>
      </c>
      <c r="D20" s="151" t="s">
        <v>175</v>
      </c>
      <c r="E20" s="322">
        <v>201.48</v>
      </c>
      <c r="F20" s="323" t="s">
        <v>194</v>
      </c>
      <c r="G20" s="305">
        <v>19.5</v>
      </c>
      <c r="H20" s="310" t="s">
        <v>194</v>
      </c>
      <c r="I20" s="322">
        <v>57.566699999999997</v>
      </c>
      <c r="J20" s="323" t="s">
        <v>279</v>
      </c>
      <c r="K20" s="322">
        <v>114.67</v>
      </c>
      <c r="L20" s="323" t="s">
        <v>298</v>
      </c>
      <c r="M20" s="322">
        <v>52.333300000000001</v>
      </c>
      <c r="N20" s="310" t="s">
        <v>279</v>
      </c>
      <c r="O20" s="305">
        <v>0</v>
      </c>
      <c r="P20" s="305"/>
      <c r="Q20" s="323"/>
      <c r="R20" s="305"/>
      <c r="S20" s="310"/>
      <c r="T20" s="305"/>
      <c r="U20" s="323"/>
    </row>
    <row r="21" spans="1:21" ht="12.5" hidden="1" x14ac:dyDescent="0.25">
      <c r="A21" s="44" t="str">
        <f t="shared" si="0"/>
        <v>Dyna-Gro D56TC44 RIB</v>
      </c>
      <c r="B21" s="239" t="str">
        <f t="shared" si="1"/>
        <v>RR</v>
      </c>
      <c r="C21" s="239" t="str">
        <f t="shared" si="2"/>
        <v>TRE</v>
      </c>
      <c r="D21" s="45" t="s">
        <v>177</v>
      </c>
      <c r="E21" s="320">
        <v>191.65</v>
      </c>
      <c r="F21" s="321" t="s">
        <v>194</v>
      </c>
      <c r="G21" s="304">
        <v>19.366700000000002</v>
      </c>
      <c r="H21" s="96" t="s">
        <v>194</v>
      </c>
      <c r="I21" s="320">
        <v>58.5</v>
      </c>
      <c r="J21" s="321" t="s">
        <v>276</v>
      </c>
      <c r="K21" s="320">
        <v>113</v>
      </c>
      <c r="L21" s="321" t="s">
        <v>285</v>
      </c>
      <c r="M21" s="320">
        <v>53</v>
      </c>
      <c r="N21" s="96" t="s">
        <v>279</v>
      </c>
      <c r="O21" s="304">
        <v>1.2393162392999999</v>
      </c>
      <c r="P21" s="304"/>
      <c r="Q21" s="321"/>
      <c r="R21" s="304"/>
      <c r="S21" s="96"/>
      <c r="T21" s="304"/>
      <c r="U21" s="321"/>
    </row>
    <row r="22" spans="1:21" ht="12.5" hidden="1" x14ac:dyDescent="0.25">
      <c r="A22" s="44" t="str">
        <f t="shared" si="0"/>
        <v>Progeny PGY 2215 TRE</v>
      </c>
      <c r="B22" s="239" t="str">
        <f t="shared" si="1"/>
        <v>RR</v>
      </c>
      <c r="C22" s="239" t="str">
        <f t="shared" si="2"/>
        <v>TRE</v>
      </c>
      <c r="D22" s="151" t="s">
        <v>161</v>
      </c>
      <c r="E22" s="322">
        <v>189.33</v>
      </c>
      <c r="F22" s="323" t="s">
        <v>194</v>
      </c>
      <c r="G22" s="305">
        <v>20.466699999999999</v>
      </c>
      <c r="H22" s="310" t="s">
        <v>194</v>
      </c>
      <c r="I22" s="322">
        <v>57.466700000000003</v>
      </c>
      <c r="J22" s="323" t="s">
        <v>311</v>
      </c>
      <c r="K22" s="322">
        <v>119.67</v>
      </c>
      <c r="L22" s="323" t="s">
        <v>203</v>
      </c>
      <c r="M22" s="322">
        <v>53</v>
      </c>
      <c r="N22" s="310" t="s">
        <v>279</v>
      </c>
      <c r="O22" s="305">
        <v>0</v>
      </c>
      <c r="P22" s="305"/>
      <c r="Q22" s="323"/>
      <c r="R22" s="305"/>
      <c r="S22" s="310"/>
      <c r="T22" s="305"/>
      <c r="U22" s="323"/>
    </row>
    <row r="23" spans="1:21" ht="12.5" hidden="1" x14ac:dyDescent="0.25">
      <c r="A23" s="44" t="str">
        <f t="shared" si="0"/>
        <v>1st Choice Seeds FC 8437 PC</v>
      </c>
      <c r="B23" s="239" t="str">
        <f t="shared" si="1"/>
        <v>RR, LL, ENL, FOP</v>
      </c>
      <c r="C23" s="239" t="str">
        <f t="shared" si="2"/>
        <v>PC</v>
      </c>
      <c r="D23" s="151" t="s">
        <v>231</v>
      </c>
      <c r="E23" s="360">
        <v>176.8</v>
      </c>
      <c r="F23" s="362" t="s">
        <v>194</v>
      </c>
      <c r="G23" s="364">
        <v>20.133299999999998</v>
      </c>
      <c r="H23" s="366" t="s">
        <v>194</v>
      </c>
      <c r="I23" s="360">
        <v>58.433300000000003</v>
      </c>
      <c r="J23" s="362" t="s">
        <v>298</v>
      </c>
      <c r="K23" s="360">
        <v>120</v>
      </c>
      <c r="L23" s="362" t="s">
        <v>199</v>
      </c>
      <c r="M23" s="360">
        <v>58.333300000000001</v>
      </c>
      <c r="N23" s="366" t="s">
        <v>194</v>
      </c>
      <c r="O23" s="364">
        <v>0</v>
      </c>
      <c r="P23" s="364"/>
      <c r="Q23" s="362"/>
      <c r="R23" s="364"/>
      <c r="S23" s="366"/>
      <c r="T23" s="364"/>
      <c r="U23" s="362"/>
    </row>
    <row r="24" spans="1:21" hidden="1" x14ac:dyDescent="0.3">
      <c r="A24" s="59" t="s">
        <v>219</v>
      </c>
      <c r="B24" s="59"/>
      <c r="C24" s="59"/>
      <c r="D24" s="58"/>
      <c r="E24" s="326">
        <v>221.35</v>
      </c>
      <c r="F24" s="327"/>
      <c r="G24" s="117">
        <v>19.371400000000001</v>
      </c>
      <c r="H24" s="102"/>
      <c r="I24" s="326">
        <v>57.531399999999998</v>
      </c>
      <c r="J24" s="327"/>
      <c r="K24" s="326">
        <v>116.37</v>
      </c>
      <c r="L24" s="327"/>
      <c r="M24" s="112">
        <v>53.015900000000002</v>
      </c>
      <c r="N24" s="102"/>
      <c r="O24" s="336">
        <v>0.1153</v>
      </c>
      <c r="P24" s="341"/>
      <c r="Q24" s="327"/>
      <c r="R24" s="117"/>
      <c r="S24" s="102"/>
      <c r="T24" s="341"/>
      <c r="U24" s="327"/>
    </row>
    <row r="25" spans="1:21" hidden="1" x14ac:dyDescent="0.3">
      <c r="A25" s="46" t="s">
        <v>220</v>
      </c>
      <c r="B25" s="46"/>
      <c r="C25" s="46"/>
      <c r="D25" s="48"/>
      <c r="E25" s="328">
        <v>35.719900000000003</v>
      </c>
      <c r="F25" s="329"/>
      <c r="G25" s="314">
        <v>0.58799999999999997</v>
      </c>
      <c r="H25" s="313"/>
      <c r="I25" s="328">
        <v>0.59260000000000002</v>
      </c>
      <c r="J25" s="329"/>
      <c r="K25" s="328">
        <v>3.3563000000000001</v>
      </c>
      <c r="L25" s="329"/>
      <c r="M25" s="312">
        <v>2.1905999999999999</v>
      </c>
      <c r="N25" s="313"/>
      <c r="O25" s="337">
        <v>9.715E-2</v>
      </c>
      <c r="P25" s="342"/>
      <c r="Q25" s="329"/>
      <c r="R25" s="314"/>
      <c r="S25" s="313"/>
      <c r="T25" s="342"/>
      <c r="U25" s="329"/>
    </row>
    <row r="26" spans="1:21" ht="15" hidden="1" x14ac:dyDescent="0.4">
      <c r="A26" s="47" t="s">
        <v>221</v>
      </c>
      <c r="B26" s="242"/>
      <c r="C26" s="242"/>
      <c r="D26" s="28"/>
      <c r="E26" s="330" t="s">
        <v>164</v>
      </c>
      <c r="F26" s="331"/>
      <c r="G26" s="317" t="s">
        <v>164</v>
      </c>
      <c r="H26" s="316"/>
      <c r="I26" s="330">
        <v>1.56</v>
      </c>
      <c r="J26" s="331"/>
      <c r="K26" s="330">
        <v>7.44</v>
      </c>
      <c r="L26" s="331"/>
      <c r="M26" s="315">
        <v>4.04</v>
      </c>
      <c r="N26" s="316"/>
      <c r="O26" s="338" t="s">
        <v>333</v>
      </c>
      <c r="P26" s="343"/>
      <c r="Q26" s="331"/>
      <c r="R26" s="317"/>
      <c r="S26" s="316"/>
      <c r="T26" s="343"/>
      <c r="U26" s="331"/>
    </row>
    <row r="27" spans="1:21" ht="13.5" hidden="1" thickBot="1" x14ac:dyDescent="0.35">
      <c r="A27" s="345" t="s">
        <v>222</v>
      </c>
      <c r="B27" s="346"/>
      <c r="C27" s="346"/>
      <c r="D27" s="347"/>
      <c r="E27" s="332">
        <v>18.025716512999999</v>
      </c>
      <c r="F27" s="333"/>
      <c r="G27" s="335">
        <v>5.2015435598000002</v>
      </c>
      <c r="H27" s="334"/>
      <c r="I27" s="332">
        <v>1.6389234427999999</v>
      </c>
      <c r="J27" s="333"/>
      <c r="K27" s="332">
        <v>3.8729703386000001</v>
      </c>
      <c r="L27" s="333"/>
      <c r="M27" s="335">
        <v>4.6172382619999999</v>
      </c>
      <c r="N27" s="334"/>
      <c r="O27" s="351"/>
      <c r="P27" s="352"/>
      <c r="Q27" s="333"/>
      <c r="R27" s="350"/>
      <c r="S27" s="334"/>
      <c r="T27" s="352"/>
      <c r="U27" s="333"/>
    </row>
    <row r="28" spans="1:21" hidden="1" x14ac:dyDescent="0.3">
      <c r="A28" s="6"/>
      <c r="B28" s="7"/>
      <c r="C28" s="7"/>
      <c r="D28" s="6"/>
      <c r="E28" s="108"/>
      <c r="F28" s="98"/>
      <c r="G28" s="113"/>
      <c r="H28" s="103"/>
      <c r="I28" s="114"/>
      <c r="J28" s="57"/>
      <c r="M28" s="118"/>
      <c r="N28" s="106"/>
      <c r="O28" s="10"/>
      <c r="P28" s="114"/>
      <c r="Q28" s="57"/>
      <c r="R28" s="114"/>
      <c r="S28" s="57"/>
      <c r="T28" s="114"/>
      <c r="U28" s="57"/>
    </row>
    <row r="29" spans="1:21" hidden="1" x14ac:dyDescent="0.3">
      <c r="A29" s="9"/>
      <c r="B29" s="7"/>
      <c r="C29" s="7"/>
      <c r="D29" s="6"/>
      <c r="E29" s="55"/>
      <c r="F29" s="56"/>
      <c r="I29" s="114"/>
      <c r="J29" s="57"/>
      <c r="K29" s="118"/>
      <c r="L29" s="106"/>
      <c r="M29" s="114"/>
      <c r="N29" s="57"/>
      <c r="O29" s="3"/>
      <c r="P29" s="114"/>
      <c r="Q29" s="57"/>
      <c r="R29" s="114"/>
      <c r="S29" s="57"/>
      <c r="T29" s="114"/>
      <c r="U29" s="57"/>
    </row>
    <row r="30" spans="1:21" ht="12.75" hidden="1" customHeight="1" x14ac:dyDescent="0.3">
      <c r="A30" s="9"/>
      <c r="B30" s="7"/>
      <c r="C30" s="7"/>
      <c r="D30" s="6"/>
      <c r="E30" s="55"/>
      <c r="F30" s="56"/>
      <c r="I30" s="114"/>
      <c r="J30" s="57"/>
      <c r="K30" s="119"/>
      <c r="L30" s="7"/>
      <c r="M30" s="114"/>
      <c r="N30" s="57"/>
      <c r="O30" s="3"/>
      <c r="P30" s="114"/>
      <c r="Q30" s="57"/>
      <c r="R30" s="114"/>
      <c r="S30" s="57"/>
      <c r="T30" s="114"/>
      <c r="U30" s="57"/>
    </row>
    <row r="31" spans="1:21" ht="12.75" hidden="1" customHeight="1" x14ac:dyDescent="0.3">
      <c r="A31" s="9"/>
      <c r="B31" s="7"/>
      <c r="C31" s="7"/>
      <c r="D31" s="6"/>
      <c r="E31" s="55"/>
      <c r="F31" s="56"/>
      <c r="I31" s="114"/>
      <c r="J31" s="57"/>
      <c r="M31" s="114"/>
      <c r="N31" s="57"/>
      <c r="O31" s="3"/>
      <c r="P31" s="114"/>
      <c r="Q31" s="57"/>
      <c r="R31" s="114"/>
      <c r="S31" s="57"/>
      <c r="T31" s="114"/>
      <c r="U31" s="57"/>
    </row>
    <row r="32" spans="1:21" ht="12.75" hidden="1" customHeight="1" x14ac:dyDescent="0.3">
      <c r="A32" s="9"/>
      <c r="B32" s="7"/>
      <c r="C32" s="7"/>
      <c r="D32" s="6"/>
      <c r="E32" s="55"/>
      <c r="F32" s="56"/>
      <c r="I32" s="114"/>
      <c r="J32" s="57"/>
      <c r="M32" s="114"/>
      <c r="N32" s="57"/>
      <c r="O32" s="3"/>
      <c r="P32" s="114"/>
      <c r="Q32" s="57"/>
      <c r="R32" s="114"/>
      <c r="S32" s="57"/>
      <c r="T32" s="114"/>
      <c r="U32" s="57"/>
    </row>
    <row r="33" spans="1:21" ht="12.75" hidden="1" customHeight="1" x14ac:dyDescent="0.3">
      <c r="A33" s="9"/>
      <c r="B33" s="7"/>
      <c r="C33" s="7"/>
      <c r="D33" s="6"/>
      <c r="E33" s="55"/>
      <c r="F33" s="56"/>
      <c r="I33" s="114"/>
      <c r="J33" s="57"/>
      <c r="M33" s="114"/>
      <c r="N33" s="57"/>
      <c r="O33" s="3"/>
      <c r="P33" s="114"/>
      <c r="Q33" s="57"/>
      <c r="R33" s="114"/>
      <c r="S33" s="57"/>
      <c r="T33" s="114"/>
      <c r="U33" s="57"/>
    </row>
    <row r="34" spans="1:21" ht="12.75" hidden="1"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369" t="s">
        <v>334</v>
      </c>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AE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517" priority="23">
      <formula>MOD(ROW(),2)=0</formula>
    </cfRule>
  </conditionalFormatting>
  <conditionalFormatting sqref="E3:E23">
    <cfRule type="top10" dxfId="516" priority="5" percent="1" rank="25"/>
    <cfRule type="aboveAverage" dxfId="515" priority="6" stopIfTrue="1"/>
  </conditionalFormatting>
  <conditionalFormatting sqref="F3:F23 H3:H23 J3:J23 L3:L23 N3:N23 Q3:Q23 S3:S23 U3:U23">
    <cfRule type="containsText" priority="3" stopIfTrue="1" operator="containsText" text="AA">
      <formula>NOT(ISERROR(SEARCH("AA",F3)))</formula>
    </cfRule>
    <cfRule type="containsText" dxfId="514" priority="4" stopIfTrue="1" operator="containsText" text="A">
      <formula>NOT(ISERROR(SEARCH("A",F3)))</formula>
    </cfRule>
  </conditionalFormatting>
  <conditionalFormatting sqref="G3:G23">
    <cfRule type="top10" dxfId="513" priority="7" percent="1" rank="25"/>
    <cfRule type="aboveAverage" dxfId="512" priority="10" stopIfTrue="1"/>
  </conditionalFormatting>
  <conditionalFormatting sqref="I3:I23">
    <cfRule type="top10" dxfId="511" priority="1" percent="1" rank="25"/>
    <cfRule type="aboveAverage" dxfId="510" priority="2" stopIfTrue="1"/>
  </conditionalFormatting>
  <conditionalFormatting sqref="K3:K23">
    <cfRule type="top10" dxfId="509" priority="8" percent="1" rank="25"/>
    <cfRule type="aboveAverage" dxfId="508" priority="9" stopIfTrue="1"/>
  </conditionalFormatting>
  <conditionalFormatting sqref="M3:M23">
    <cfRule type="top10" dxfId="507" priority="11" percent="1" rank="25"/>
    <cfRule type="aboveAverage" dxfId="506" priority="12" stopIfTrue="1"/>
  </conditionalFormatting>
  <conditionalFormatting sqref="O3:O23">
    <cfRule type="top10" dxfId="505" priority="13" percent="1" rank="25"/>
    <cfRule type="aboveAverage" dxfId="504" priority="14" stopIfTrue="1"/>
  </conditionalFormatting>
  <conditionalFormatting sqref="P3:P23">
    <cfRule type="top10" dxfId="503" priority="17" percent="1" rank="25"/>
    <cfRule type="aboveAverage" dxfId="502" priority="18" stopIfTrue="1"/>
  </conditionalFormatting>
  <conditionalFormatting sqref="R3:R23">
    <cfRule type="top10" dxfId="501" priority="19" percent="1" rank="25"/>
    <cfRule type="aboveAverage" dxfId="500" priority="20" stopIfTrue="1"/>
  </conditionalFormatting>
  <conditionalFormatting sqref="T3:T23">
    <cfRule type="top10" dxfId="499" priority="21" percent="1" rank="25"/>
    <cfRule type="aboveAverage" dxfId="498" priority="22" stopIfTrue="1"/>
  </conditionalFormatting>
  <pageMargins left="0.5" right="0.5" top="0.5" bottom="0.5" header="0.3" footer="0.3"/>
  <pageSetup orientation="landscape" r:id="rId1"/>
  <headerFooter alignWithMargins="0"/>
  <colBreaks count="1" manualBreakCount="1">
    <brk id="31" max="37"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1F01-7C46-4854-9933-9A509A6D8C10}">
  <sheetPr codeName="Sheet24">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320</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Innvictis A1993 T</v>
      </c>
      <c r="B3" s="238" t="str">
        <f t="shared" ref="B3:B11" si="1">VLOOKUP(D3,VL_2020,3,FALSE)</f>
        <v>RR</v>
      </c>
      <c r="C3" s="238" t="str">
        <f t="shared" ref="C3:C11" si="2">VLOOKUP(D3,VL_2020,4,FALSE)</f>
        <v>TRE</v>
      </c>
      <c r="D3" s="150" t="s">
        <v>241</v>
      </c>
      <c r="E3" s="359">
        <v>296.41000000000003</v>
      </c>
      <c r="F3" s="361" t="s">
        <v>194</v>
      </c>
      <c r="G3" s="363">
        <v>19.366700000000002</v>
      </c>
      <c r="H3" s="365" t="s">
        <v>195</v>
      </c>
      <c r="I3" s="359">
        <v>55.833300000000001</v>
      </c>
      <c r="J3" s="361" t="s">
        <v>200</v>
      </c>
      <c r="K3" s="359">
        <v>120.67</v>
      </c>
      <c r="L3" s="361" t="s">
        <v>194</v>
      </c>
      <c r="M3" s="359">
        <v>58.333300000000001</v>
      </c>
      <c r="N3" s="365" t="s">
        <v>194</v>
      </c>
      <c r="O3" s="363">
        <v>0</v>
      </c>
      <c r="P3" s="363"/>
      <c r="Q3" s="361"/>
      <c r="R3" s="363"/>
      <c r="S3" s="365"/>
      <c r="T3" s="363"/>
      <c r="U3" s="361"/>
    </row>
    <row r="4" spans="1:21" ht="12.65" customHeight="1" x14ac:dyDescent="0.25">
      <c r="A4" s="44" t="str">
        <f t="shared" si="0"/>
        <v>Dekalb DKC 68-35 VT2P*</v>
      </c>
      <c r="B4" s="239" t="str">
        <f t="shared" si="1"/>
        <v>RR</v>
      </c>
      <c r="C4" s="239" t="str">
        <f t="shared" si="2"/>
        <v>VT2P</v>
      </c>
      <c r="D4" s="151" t="s">
        <v>174</v>
      </c>
      <c r="E4" s="322">
        <v>276.32</v>
      </c>
      <c r="F4" s="323" t="s">
        <v>194</v>
      </c>
      <c r="G4" s="305">
        <v>21.133299999999998</v>
      </c>
      <c r="H4" s="310" t="s">
        <v>194</v>
      </c>
      <c r="I4" s="322">
        <v>57.566699999999997</v>
      </c>
      <c r="J4" s="323" t="s">
        <v>196</v>
      </c>
      <c r="K4" s="322">
        <v>116</v>
      </c>
      <c r="L4" s="323" t="s">
        <v>203</v>
      </c>
      <c r="M4" s="322">
        <v>49.333300000000001</v>
      </c>
      <c r="N4" s="310" t="s">
        <v>200</v>
      </c>
      <c r="O4" s="305">
        <v>0</v>
      </c>
      <c r="P4" s="305"/>
      <c r="Q4" s="323"/>
      <c r="R4" s="305"/>
      <c r="S4" s="310"/>
      <c r="T4" s="305"/>
      <c r="U4" s="323"/>
    </row>
    <row r="5" spans="1:21" ht="12.5" x14ac:dyDescent="0.25">
      <c r="A5" s="44" t="str">
        <f t="shared" si="0"/>
        <v>Integra 6915 TRE</v>
      </c>
      <c r="B5" s="239" t="str">
        <f t="shared" si="1"/>
        <v>RR</v>
      </c>
      <c r="C5" s="239" t="str">
        <f t="shared" si="2"/>
        <v>TRE</v>
      </c>
      <c r="D5" s="151" t="s">
        <v>244</v>
      </c>
      <c r="E5" s="322">
        <v>264.24</v>
      </c>
      <c r="F5" s="323" t="s">
        <v>194</v>
      </c>
      <c r="G5" s="305">
        <v>19.7667</v>
      </c>
      <c r="H5" s="310" t="s">
        <v>198</v>
      </c>
      <c r="I5" s="322">
        <v>55.666699999999999</v>
      </c>
      <c r="J5" s="323" t="s">
        <v>200</v>
      </c>
      <c r="K5" s="322">
        <v>119</v>
      </c>
      <c r="L5" s="323" t="s">
        <v>199</v>
      </c>
      <c r="M5" s="322">
        <v>56.333300000000001</v>
      </c>
      <c r="N5" s="310" t="s">
        <v>199</v>
      </c>
      <c r="O5" s="305">
        <v>0</v>
      </c>
      <c r="P5" s="305"/>
      <c r="Q5" s="323"/>
      <c r="R5" s="305"/>
      <c r="S5" s="310"/>
      <c r="T5" s="305"/>
      <c r="U5" s="323"/>
    </row>
    <row r="6" spans="1:21" ht="12.5" x14ac:dyDescent="0.25">
      <c r="A6" s="44" t="str">
        <f t="shared" si="0"/>
        <v>Revere 1839 TC*</v>
      </c>
      <c r="B6" s="239" t="str">
        <f t="shared" si="1"/>
        <v>RR</v>
      </c>
      <c r="C6" s="239" t="str">
        <f t="shared" si="2"/>
        <v>TRE</v>
      </c>
      <c r="D6" s="151" t="s">
        <v>183</v>
      </c>
      <c r="E6" s="322">
        <v>260.37</v>
      </c>
      <c r="F6" s="323" t="s">
        <v>194</v>
      </c>
      <c r="G6" s="305">
        <v>18.866700000000002</v>
      </c>
      <c r="H6" s="310" t="s">
        <v>201</v>
      </c>
      <c r="I6" s="322">
        <v>56.066699999999997</v>
      </c>
      <c r="J6" s="323" t="s">
        <v>200</v>
      </c>
      <c r="K6" s="322">
        <v>116.67</v>
      </c>
      <c r="L6" s="323" t="s">
        <v>203</v>
      </c>
      <c r="M6" s="322">
        <v>55.666699999999999</v>
      </c>
      <c r="N6" s="310" t="s">
        <v>199</v>
      </c>
      <c r="O6" s="305">
        <v>0</v>
      </c>
      <c r="P6" s="305"/>
      <c r="Q6" s="323"/>
      <c r="R6" s="305"/>
      <c r="S6" s="310"/>
      <c r="T6" s="305"/>
      <c r="U6" s="323"/>
    </row>
    <row r="7" spans="1:21" ht="12.5" x14ac:dyDescent="0.25">
      <c r="A7" s="44" t="str">
        <f t="shared" si="0"/>
        <v>Innvictis A1792 T</v>
      </c>
      <c r="B7" s="239" t="str">
        <f t="shared" si="1"/>
        <v>RR</v>
      </c>
      <c r="C7" s="239" t="str">
        <f t="shared" si="2"/>
        <v>TRE</v>
      </c>
      <c r="D7" s="45" t="s">
        <v>240</v>
      </c>
      <c r="E7" s="320">
        <v>243.01</v>
      </c>
      <c r="F7" s="321" t="s">
        <v>194</v>
      </c>
      <c r="G7" s="304">
        <v>20.6</v>
      </c>
      <c r="H7" s="96" t="s">
        <v>203</v>
      </c>
      <c r="I7" s="320">
        <v>58.533299999999997</v>
      </c>
      <c r="J7" s="321" t="s">
        <v>199</v>
      </c>
      <c r="K7" s="320">
        <v>111</v>
      </c>
      <c r="L7" s="321" t="s">
        <v>200</v>
      </c>
      <c r="M7" s="320">
        <v>52</v>
      </c>
      <c r="N7" s="96" t="s">
        <v>193</v>
      </c>
      <c r="O7" s="304">
        <v>0</v>
      </c>
      <c r="P7" s="304"/>
      <c r="Q7" s="321"/>
      <c r="R7" s="304"/>
      <c r="S7" s="96"/>
      <c r="T7" s="304"/>
      <c r="U7" s="321"/>
    </row>
    <row r="8" spans="1:21" ht="12.5" x14ac:dyDescent="0.25">
      <c r="A8" s="44" t="str">
        <f t="shared" si="0"/>
        <v>Dyna-Gro D58VC74 RIB</v>
      </c>
      <c r="B8" s="239" t="str">
        <f t="shared" si="1"/>
        <v>RR</v>
      </c>
      <c r="C8" s="239" t="str">
        <f t="shared" si="2"/>
        <v>VT2P</v>
      </c>
      <c r="D8" s="151" t="s">
        <v>236</v>
      </c>
      <c r="E8" s="322">
        <v>240.52</v>
      </c>
      <c r="F8" s="323" t="s">
        <v>194</v>
      </c>
      <c r="G8" s="305">
        <v>19.8</v>
      </c>
      <c r="H8" s="310" t="s">
        <v>276</v>
      </c>
      <c r="I8" s="322">
        <v>58.033299999999997</v>
      </c>
      <c r="J8" s="323" t="s">
        <v>199</v>
      </c>
      <c r="K8" s="322">
        <v>113</v>
      </c>
      <c r="L8" s="323" t="s">
        <v>193</v>
      </c>
      <c r="M8" s="322">
        <v>49.333300000000001</v>
      </c>
      <c r="N8" s="310" t="s">
        <v>200</v>
      </c>
      <c r="O8" s="305">
        <v>0</v>
      </c>
      <c r="P8" s="305"/>
      <c r="Q8" s="323"/>
      <c r="R8" s="305"/>
      <c r="S8" s="310"/>
      <c r="T8" s="305"/>
      <c r="U8" s="323"/>
    </row>
    <row r="9" spans="1:21" ht="12.5" x14ac:dyDescent="0.25">
      <c r="A9" s="44" t="str">
        <f t="shared" si="0"/>
        <v xml:space="preserve">Pioneer P17677YHR </v>
      </c>
      <c r="B9" s="239" t="str">
        <f t="shared" si="1"/>
        <v>RR, LL</v>
      </c>
      <c r="C9" s="239" t="str">
        <f t="shared" si="2"/>
        <v>YGCB, HX1</v>
      </c>
      <c r="D9" s="45" t="s">
        <v>246</v>
      </c>
      <c r="E9" s="320">
        <v>239</v>
      </c>
      <c r="F9" s="321" t="s">
        <v>194</v>
      </c>
      <c r="G9" s="304">
        <v>19.633299999999998</v>
      </c>
      <c r="H9" s="96" t="s">
        <v>195</v>
      </c>
      <c r="I9" s="320">
        <v>58.466700000000003</v>
      </c>
      <c r="J9" s="321" t="s">
        <v>199</v>
      </c>
      <c r="K9" s="320">
        <v>121.33</v>
      </c>
      <c r="L9" s="321" t="s">
        <v>194</v>
      </c>
      <c r="M9" s="320">
        <v>54.666699999999999</v>
      </c>
      <c r="N9" s="96" t="s">
        <v>203</v>
      </c>
      <c r="O9" s="304">
        <v>0</v>
      </c>
      <c r="P9" s="304"/>
      <c r="Q9" s="321"/>
      <c r="R9" s="304"/>
      <c r="S9" s="96"/>
      <c r="T9" s="304"/>
      <c r="U9" s="321"/>
    </row>
    <row r="10" spans="1:21" ht="12.5" x14ac:dyDescent="0.25">
      <c r="A10" s="151" t="str">
        <f t="shared" si="0"/>
        <v>Progeny PGY 9117 VT2P</v>
      </c>
      <c r="B10" s="240" t="str">
        <f t="shared" si="1"/>
        <v>RR</v>
      </c>
      <c r="C10" s="240" t="str">
        <f t="shared" si="2"/>
        <v>VT2P</v>
      </c>
      <c r="D10" s="45" t="s">
        <v>100</v>
      </c>
      <c r="E10" s="320">
        <v>229.8</v>
      </c>
      <c r="F10" s="321" t="s">
        <v>194</v>
      </c>
      <c r="G10" s="304">
        <v>21.066700000000001</v>
      </c>
      <c r="H10" s="96" t="s">
        <v>199</v>
      </c>
      <c r="I10" s="320">
        <v>58.366700000000002</v>
      </c>
      <c r="J10" s="321" t="s">
        <v>199</v>
      </c>
      <c r="K10" s="320">
        <v>120.67</v>
      </c>
      <c r="L10" s="321" t="s">
        <v>194</v>
      </c>
      <c r="M10" s="320">
        <v>49.666699999999999</v>
      </c>
      <c r="N10" s="96" t="s">
        <v>200</v>
      </c>
      <c r="O10" s="304">
        <v>0.303030303</v>
      </c>
      <c r="P10" s="304"/>
      <c r="Q10" s="321"/>
      <c r="R10" s="304"/>
      <c r="S10" s="96"/>
      <c r="T10" s="304"/>
      <c r="U10" s="321"/>
    </row>
    <row r="11" spans="1:21" ht="12.5" x14ac:dyDescent="0.25">
      <c r="A11" s="151" t="str">
        <f t="shared" si="0"/>
        <v>Progeny PGY 2118 VT2P</v>
      </c>
      <c r="B11" s="240" t="str">
        <f t="shared" si="1"/>
        <v>RR</v>
      </c>
      <c r="C11" s="240" t="str">
        <f t="shared" si="2"/>
        <v>VT2P</v>
      </c>
      <c r="D11" s="45" t="s">
        <v>132</v>
      </c>
      <c r="E11" s="320">
        <v>220.37</v>
      </c>
      <c r="F11" s="321" t="s">
        <v>194</v>
      </c>
      <c r="G11" s="304">
        <v>21.1</v>
      </c>
      <c r="H11" s="96" t="s">
        <v>199</v>
      </c>
      <c r="I11" s="320">
        <v>58.7667</v>
      </c>
      <c r="J11" s="321" t="s">
        <v>194</v>
      </c>
      <c r="K11" s="320">
        <v>113</v>
      </c>
      <c r="L11" s="321" t="s">
        <v>193</v>
      </c>
      <c r="M11" s="320">
        <v>49</v>
      </c>
      <c r="N11" s="96" t="s">
        <v>200</v>
      </c>
      <c r="O11" s="304">
        <v>0</v>
      </c>
      <c r="P11" s="304"/>
      <c r="Q11" s="321"/>
      <c r="R11" s="304"/>
      <c r="S11" s="96"/>
      <c r="T11" s="304"/>
      <c r="U11" s="321"/>
    </row>
    <row r="12" spans="1:21" x14ac:dyDescent="0.3">
      <c r="A12" s="59" t="s">
        <v>219</v>
      </c>
      <c r="B12" s="59"/>
      <c r="C12" s="59"/>
      <c r="D12" s="58"/>
      <c r="E12" s="326">
        <v>252.23</v>
      </c>
      <c r="F12" s="327"/>
      <c r="G12" s="117">
        <v>20.148099999999999</v>
      </c>
      <c r="H12" s="102"/>
      <c r="I12" s="326">
        <v>57.477800000000002</v>
      </c>
      <c r="J12" s="327"/>
      <c r="K12" s="326">
        <v>116.81</v>
      </c>
      <c r="L12" s="327"/>
      <c r="M12" s="112">
        <v>52.703699999999998</v>
      </c>
      <c r="N12" s="102"/>
      <c r="O12" s="336">
        <v>3.3669999999999999E-2</v>
      </c>
      <c r="P12" s="341"/>
      <c r="Q12" s="327"/>
      <c r="R12" s="117"/>
      <c r="S12" s="102"/>
      <c r="T12" s="341"/>
      <c r="U12" s="327"/>
    </row>
    <row r="13" spans="1:21" x14ac:dyDescent="0.3">
      <c r="A13" s="46" t="s">
        <v>220</v>
      </c>
      <c r="B13" s="46"/>
      <c r="C13" s="46"/>
      <c r="D13" s="48"/>
      <c r="E13" s="328">
        <v>23.4177</v>
      </c>
      <c r="F13" s="329"/>
      <c r="G13" s="314">
        <v>0.53639999999999999</v>
      </c>
      <c r="H13" s="313"/>
      <c r="I13" s="328">
        <v>0.83109999999999995</v>
      </c>
      <c r="J13" s="329"/>
      <c r="K13" s="328">
        <v>2.8241000000000001</v>
      </c>
      <c r="L13" s="329"/>
      <c r="M13" s="312">
        <v>1.9752000000000001</v>
      </c>
      <c r="N13" s="313"/>
      <c r="O13" s="337">
        <v>3.3669999999999999E-2</v>
      </c>
      <c r="P13" s="342"/>
      <c r="Q13" s="329"/>
      <c r="R13" s="314"/>
      <c r="S13" s="313"/>
      <c r="T13" s="342"/>
      <c r="U13" s="329"/>
    </row>
    <row r="14" spans="1:21" ht="15" x14ac:dyDescent="0.4">
      <c r="A14" s="47" t="s">
        <v>221</v>
      </c>
      <c r="B14" s="242"/>
      <c r="C14" s="242"/>
      <c r="D14" s="28"/>
      <c r="E14" s="330" t="s">
        <v>164</v>
      </c>
      <c r="F14" s="331"/>
      <c r="G14" s="317">
        <v>1.34</v>
      </c>
      <c r="H14" s="316"/>
      <c r="I14" s="330">
        <v>1.17</v>
      </c>
      <c r="J14" s="331"/>
      <c r="K14" s="330">
        <v>6.24</v>
      </c>
      <c r="L14" s="331"/>
      <c r="M14" s="315">
        <v>5.74</v>
      </c>
      <c r="N14" s="316"/>
      <c r="O14" s="338" t="s">
        <v>333</v>
      </c>
      <c r="P14" s="343"/>
      <c r="Q14" s="331"/>
      <c r="R14" s="317"/>
      <c r="S14" s="316"/>
      <c r="T14" s="343"/>
      <c r="U14" s="331"/>
    </row>
    <row r="15" spans="1:21" ht="13.5" thickBot="1" x14ac:dyDescent="0.35">
      <c r="A15" s="345" t="s">
        <v>222</v>
      </c>
      <c r="B15" s="346"/>
      <c r="C15" s="346"/>
      <c r="D15" s="347"/>
      <c r="E15" s="354">
        <v>11.620710026999999</v>
      </c>
      <c r="F15" s="333"/>
      <c r="G15" s="335">
        <v>3.8528026046999999</v>
      </c>
      <c r="H15" s="334"/>
      <c r="I15" s="332">
        <v>1.1794571470999999</v>
      </c>
      <c r="J15" s="333"/>
      <c r="K15" s="354">
        <v>3.0860034404999999</v>
      </c>
      <c r="L15" s="333"/>
      <c r="M15" s="335">
        <v>6.2916389948999996</v>
      </c>
      <c r="N15" s="334"/>
      <c r="O15" s="351"/>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497" priority="23">
      <formula>MOD(ROW(),2)=0</formula>
    </cfRule>
  </conditionalFormatting>
  <conditionalFormatting sqref="E3:E11">
    <cfRule type="top10" dxfId="496" priority="5" percent="1" rank="25"/>
    <cfRule type="aboveAverage" dxfId="495" priority="6" stopIfTrue="1"/>
  </conditionalFormatting>
  <conditionalFormatting sqref="F3:F11 H3:H11 J3:J11 L3:L11 N3:N11 Q3:Q11 S3:S11 U3:U11">
    <cfRule type="containsText" priority="3" stopIfTrue="1" operator="containsText" text="AA">
      <formula>NOT(ISERROR(SEARCH("AA",F3)))</formula>
    </cfRule>
    <cfRule type="containsText" dxfId="494" priority="4" stopIfTrue="1" operator="containsText" text="A">
      <formula>NOT(ISERROR(SEARCH("A",F3)))</formula>
    </cfRule>
  </conditionalFormatting>
  <conditionalFormatting sqref="G3:G11">
    <cfRule type="top10" dxfId="493" priority="7" percent="1" rank="25"/>
    <cfRule type="aboveAverage" dxfId="492" priority="10" stopIfTrue="1"/>
  </conditionalFormatting>
  <conditionalFormatting sqref="I3:I11">
    <cfRule type="top10" dxfId="491" priority="1" percent="1" rank="25"/>
    <cfRule type="aboveAverage" dxfId="490" priority="2" stopIfTrue="1"/>
  </conditionalFormatting>
  <conditionalFormatting sqref="K3:K11">
    <cfRule type="top10" dxfId="489" priority="8" percent="1" rank="25"/>
    <cfRule type="aboveAverage" dxfId="488" priority="9" stopIfTrue="1"/>
  </conditionalFormatting>
  <conditionalFormatting sqref="M3:M11">
    <cfRule type="top10" dxfId="487" priority="11" percent="1" rank="25"/>
    <cfRule type="aboveAverage" dxfId="486" priority="12" stopIfTrue="1"/>
  </conditionalFormatting>
  <conditionalFormatting sqref="O3:O11">
    <cfRule type="top10" dxfId="485" priority="13" percent="1" rank="25"/>
    <cfRule type="aboveAverage" dxfId="484" priority="14" stopIfTrue="1"/>
  </conditionalFormatting>
  <conditionalFormatting sqref="P3:P11">
    <cfRule type="top10" dxfId="483" priority="17" percent="1" rank="25"/>
    <cfRule type="aboveAverage" dxfId="482" priority="18" stopIfTrue="1"/>
  </conditionalFormatting>
  <conditionalFormatting sqref="R3:R11">
    <cfRule type="top10" dxfId="481" priority="19" percent="1" rank="25"/>
    <cfRule type="aboveAverage" dxfId="480" priority="20" stopIfTrue="1"/>
  </conditionalFormatting>
  <conditionalFormatting sqref="T3:T11">
    <cfRule type="top10" dxfId="479" priority="21" percent="1" rank="25"/>
    <cfRule type="aboveAverage" dxfId="478" priority="22" stopIfTrue="1"/>
  </conditionalFormatting>
  <pageMargins left="0.5" right="0.5" top="0.5" bottom="0.5" header="0.3" footer="0.3"/>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theme="6" tint="0.59999389629810485"/>
    <pageSetUpPr fitToPage="1"/>
  </sheetPr>
  <dimension ref="A1:V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 min="22" max="22" width="5.1796875" customWidth="1"/>
  </cols>
  <sheetData>
    <row r="1" spans="1:22" ht="30" customHeight="1" thickBot="1" x14ac:dyDescent="0.35">
      <c r="A1" s="500" t="s">
        <v>336</v>
      </c>
      <c r="B1" s="500"/>
      <c r="C1" s="500"/>
      <c r="D1" s="500"/>
      <c r="E1" s="500"/>
      <c r="F1" s="500"/>
      <c r="G1" s="500"/>
      <c r="H1" s="500"/>
      <c r="I1" s="500"/>
      <c r="J1" s="500"/>
      <c r="K1" s="500"/>
      <c r="L1" s="500"/>
      <c r="M1" s="500"/>
      <c r="N1" s="500"/>
      <c r="O1" s="500"/>
      <c r="P1" s="500"/>
      <c r="Q1" s="500"/>
      <c r="R1" s="500"/>
      <c r="S1" s="500"/>
      <c r="T1" s="500"/>
      <c r="U1" s="500"/>
      <c r="V1" s="302"/>
    </row>
    <row r="2" spans="1:22" ht="40" hidden="1"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2" ht="12.65" hidden="1" customHeight="1" x14ac:dyDescent="0.25">
      <c r="A3" s="150" t="str">
        <f t="shared" ref="A3:A12" si="0">VLOOKUP(D3,VL_2020,2,FALSE)</f>
        <v xml:space="preserve">Pioneer P13777PWUE </v>
      </c>
      <c r="B3" s="258" t="str">
        <f t="shared" ref="B3:B12" si="1">VLOOKUP(D3,VL_2020,3,FALSE)</f>
        <v>RR, LL, ENL, FOP</v>
      </c>
      <c r="C3" s="258" t="str">
        <f t="shared" ref="C3:C12" si="2">VLOOKUP(D3,VL_2020,4,FALSE)</f>
        <v>AVBL, VT2P, HX1</v>
      </c>
      <c r="D3" s="150" t="s">
        <v>228</v>
      </c>
      <c r="E3" s="359">
        <v>218.61</v>
      </c>
      <c r="F3" s="361" t="s">
        <v>194</v>
      </c>
      <c r="G3" s="363">
        <v>13.6333</v>
      </c>
      <c r="H3" s="365" t="s">
        <v>194</v>
      </c>
      <c r="I3" s="359">
        <v>61.033299999999997</v>
      </c>
      <c r="J3" s="361" t="s">
        <v>194</v>
      </c>
      <c r="K3" s="359">
        <v>108.67</v>
      </c>
      <c r="L3" s="361" t="s">
        <v>194</v>
      </c>
      <c r="M3" s="359">
        <v>43.666699999999999</v>
      </c>
      <c r="N3" s="365" t="s">
        <v>194</v>
      </c>
      <c r="O3" s="363">
        <v>0</v>
      </c>
      <c r="P3" s="363"/>
      <c r="Q3" s="361"/>
      <c r="R3" s="363"/>
      <c r="S3" s="365"/>
      <c r="T3" s="363"/>
      <c r="U3" s="361"/>
    </row>
    <row r="4" spans="1:22" ht="12.65" hidden="1" customHeight="1" x14ac:dyDescent="0.25">
      <c r="A4" s="44" t="str">
        <f t="shared" si="0"/>
        <v>Dyna-Gro D51VC95 RIB</v>
      </c>
      <c r="B4" s="239" t="str">
        <f t="shared" si="1"/>
        <v>RR</v>
      </c>
      <c r="C4" s="239" t="str">
        <f t="shared" si="2"/>
        <v>VT2P</v>
      </c>
      <c r="D4" s="151" t="s">
        <v>225</v>
      </c>
      <c r="E4" s="322">
        <v>206.88</v>
      </c>
      <c r="F4" s="323" t="s">
        <v>194</v>
      </c>
      <c r="G4" s="305">
        <v>14.666700000000001</v>
      </c>
      <c r="H4" s="310" t="s">
        <v>194</v>
      </c>
      <c r="I4" s="322">
        <v>60.8</v>
      </c>
      <c r="J4" s="323" t="s">
        <v>194</v>
      </c>
      <c r="K4" s="322">
        <v>107</v>
      </c>
      <c r="L4" s="323" t="s">
        <v>194</v>
      </c>
      <c r="M4" s="322">
        <v>42.333300000000001</v>
      </c>
      <c r="N4" s="310" t="s">
        <v>194</v>
      </c>
      <c r="O4" s="305">
        <v>0</v>
      </c>
      <c r="P4" s="305"/>
      <c r="Q4" s="323"/>
      <c r="R4" s="305"/>
      <c r="S4" s="310"/>
      <c r="T4" s="305"/>
      <c r="U4" s="323"/>
    </row>
    <row r="5" spans="1:22" ht="12.65" hidden="1" customHeight="1" x14ac:dyDescent="0.25">
      <c r="A5" s="151" t="str">
        <f t="shared" si="0"/>
        <v xml:space="preserve">Pioneer P13841PWUE </v>
      </c>
      <c r="B5" s="240" t="str">
        <f t="shared" si="1"/>
        <v>RR, LL, ENL, FOP</v>
      </c>
      <c r="C5" s="240" t="str">
        <f t="shared" si="2"/>
        <v>AVBL, VT2P, HX1</v>
      </c>
      <c r="D5" s="45" t="s">
        <v>229</v>
      </c>
      <c r="E5" s="320">
        <v>196.83</v>
      </c>
      <c r="F5" s="321" t="s">
        <v>194</v>
      </c>
      <c r="G5" s="304">
        <v>13.8667</v>
      </c>
      <c r="H5" s="96" t="s">
        <v>194</v>
      </c>
      <c r="I5" s="320">
        <v>60.133299999999998</v>
      </c>
      <c r="J5" s="321" t="s">
        <v>194</v>
      </c>
      <c r="K5" s="320">
        <v>101</v>
      </c>
      <c r="L5" s="321" t="s">
        <v>194</v>
      </c>
      <c r="M5" s="320">
        <v>39.666699999999999</v>
      </c>
      <c r="N5" s="96" t="s">
        <v>194</v>
      </c>
      <c r="O5" s="304">
        <v>0</v>
      </c>
      <c r="P5" s="304"/>
      <c r="Q5" s="321"/>
      <c r="R5" s="304"/>
      <c r="S5" s="96"/>
      <c r="T5" s="304"/>
      <c r="U5" s="321"/>
    </row>
    <row r="6" spans="1:22" ht="12.65" hidden="1" customHeight="1" x14ac:dyDescent="0.25">
      <c r="A6" s="44" t="str">
        <f t="shared" si="0"/>
        <v xml:space="preserve">Revere 113-T4C </v>
      </c>
      <c r="B6" s="239" t="str">
        <f t="shared" si="1"/>
        <v>RR</v>
      </c>
      <c r="C6" s="239" t="str">
        <f t="shared" si="2"/>
        <v>CB, VP</v>
      </c>
      <c r="D6" s="45" t="s">
        <v>230</v>
      </c>
      <c r="E6" s="320">
        <v>196.73</v>
      </c>
      <c r="F6" s="321" t="s">
        <v>194</v>
      </c>
      <c r="G6" s="304">
        <v>13.433299999999999</v>
      </c>
      <c r="H6" s="96" t="s">
        <v>194</v>
      </c>
      <c r="I6" s="320">
        <v>61.133299999999998</v>
      </c>
      <c r="J6" s="321" t="s">
        <v>194</v>
      </c>
      <c r="K6" s="320">
        <v>111.33</v>
      </c>
      <c r="L6" s="321" t="s">
        <v>194</v>
      </c>
      <c r="M6" s="320">
        <v>42.666699999999999</v>
      </c>
      <c r="N6" s="96" t="s">
        <v>194</v>
      </c>
      <c r="O6" s="304">
        <v>0</v>
      </c>
      <c r="P6" s="304"/>
      <c r="Q6" s="321"/>
      <c r="R6" s="304"/>
      <c r="S6" s="96"/>
      <c r="T6" s="304"/>
      <c r="U6" s="321"/>
    </row>
    <row r="7" spans="1:22" ht="12.65" hidden="1" customHeight="1" x14ac:dyDescent="0.25">
      <c r="A7" s="44" t="str">
        <f t="shared" si="0"/>
        <v>Innvictis A1072 VT2P RIB</v>
      </c>
      <c r="B7" s="239" t="str">
        <f t="shared" si="1"/>
        <v>RR</v>
      </c>
      <c r="C7" s="239" t="str">
        <f t="shared" si="2"/>
        <v>VT2P</v>
      </c>
      <c r="D7" s="151" t="s">
        <v>227</v>
      </c>
      <c r="E7" s="322">
        <v>189.38</v>
      </c>
      <c r="F7" s="323" t="s">
        <v>194</v>
      </c>
      <c r="G7" s="305">
        <v>13.533300000000001</v>
      </c>
      <c r="H7" s="310" t="s">
        <v>194</v>
      </c>
      <c r="I7" s="322">
        <v>60.2333</v>
      </c>
      <c r="J7" s="323" t="s">
        <v>194</v>
      </c>
      <c r="K7" s="322">
        <v>105.33</v>
      </c>
      <c r="L7" s="323" t="s">
        <v>194</v>
      </c>
      <c r="M7" s="322">
        <v>38.333300000000001</v>
      </c>
      <c r="N7" s="310" t="s">
        <v>194</v>
      </c>
      <c r="O7" s="305">
        <v>0</v>
      </c>
      <c r="P7" s="305"/>
      <c r="Q7" s="323"/>
      <c r="R7" s="305"/>
      <c r="S7" s="310"/>
      <c r="T7" s="305"/>
      <c r="U7" s="323"/>
    </row>
    <row r="8" spans="1:22" ht="12.5" hidden="1" x14ac:dyDescent="0.25">
      <c r="A8" s="44" t="str">
        <f t="shared" si="0"/>
        <v>Great Heart Seed HT-7360 VT2</v>
      </c>
      <c r="B8" s="239" t="str">
        <f t="shared" si="1"/>
        <v>RR</v>
      </c>
      <c r="C8" s="239" t="str">
        <f t="shared" si="2"/>
        <v>VT2P</v>
      </c>
      <c r="D8" s="45" t="s">
        <v>226</v>
      </c>
      <c r="E8" s="320">
        <v>186.24</v>
      </c>
      <c r="F8" s="321" t="s">
        <v>194</v>
      </c>
      <c r="G8" s="304">
        <v>15.3</v>
      </c>
      <c r="H8" s="96" t="s">
        <v>194</v>
      </c>
      <c r="I8" s="320">
        <v>60.666699999999999</v>
      </c>
      <c r="J8" s="321" t="s">
        <v>194</v>
      </c>
      <c r="K8" s="320">
        <v>105</v>
      </c>
      <c r="L8" s="321" t="s">
        <v>194</v>
      </c>
      <c r="M8" s="320">
        <v>35.333300000000001</v>
      </c>
      <c r="N8" s="96" t="s">
        <v>194</v>
      </c>
      <c r="O8" s="304">
        <v>0</v>
      </c>
      <c r="P8" s="304"/>
      <c r="Q8" s="321"/>
      <c r="R8" s="304"/>
      <c r="S8" s="96"/>
      <c r="T8" s="304"/>
      <c r="U8" s="321"/>
    </row>
    <row r="9" spans="1:22" ht="12.5" hidden="1" x14ac:dyDescent="0.25">
      <c r="A9" s="44" t="str">
        <f t="shared" si="0"/>
        <v>Dyna-Gro D53VC54 RIB</v>
      </c>
      <c r="B9" s="239" t="str">
        <f t="shared" si="1"/>
        <v>RR</v>
      </c>
      <c r="C9" s="239" t="str">
        <f t="shared" si="2"/>
        <v>VT2P</v>
      </c>
      <c r="D9" s="151" t="s">
        <v>176</v>
      </c>
      <c r="E9" s="322">
        <v>183.13</v>
      </c>
      <c r="F9" s="323" t="s">
        <v>194</v>
      </c>
      <c r="G9" s="305">
        <v>15.066700000000001</v>
      </c>
      <c r="H9" s="310" t="s">
        <v>194</v>
      </c>
      <c r="I9" s="322">
        <v>61.5</v>
      </c>
      <c r="J9" s="323" t="s">
        <v>194</v>
      </c>
      <c r="K9" s="322">
        <v>104</v>
      </c>
      <c r="L9" s="323" t="s">
        <v>194</v>
      </c>
      <c r="M9" s="322">
        <v>40.333300000000001</v>
      </c>
      <c r="N9" s="310" t="s">
        <v>194</v>
      </c>
      <c r="O9" s="305">
        <v>0</v>
      </c>
      <c r="P9" s="305"/>
      <c r="Q9" s="323"/>
      <c r="R9" s="305"/>
      <c r="S9" s="310"/>
      <c r="T9" s="305"/>
      <c r="U9" s="323"/>
    </row>
    <row r="10" spans="1:22" ht="12.5" hidden="1" x14ac:dyDescent="0.25">
      <c r="A10" s="44" t="str">
        <f t="shared" si="0"/>
        <v>Dekalb DKC 111-35 VT2P RIB</v>
      </c>
      <c r="B10" s="239" t="str">
        <f t="shared" si="1"/>
        <v>RR</v>
      </c>
      <c r="C10" s="239" t="str">
        <f t="shared" si="2"/>
        <v>VT2P</v>
      </c>
      <c r="D10" s="151" t="s">
        <v>224</v>
      </c>
      <c r="E10" s="322">
        <v>182.8</v>
      </c>
      <c r="F10" s="323" t="s">
        <v>194</v>
      </c>
      <c r="G10" s="305">
        <v>14.833299999999999</v>
      </c>
      <c r="H10" s="310" t="s">
        <v>194</v>
      </c>
      <c r="I10" s="322">
        <v>62.833300000000001</v>
      </c>
      <c r="J10" s="323" t="s">
        <v>194</v>
      </c>
      <c r="K10" s="322">
        <v>100.67</v>
      </c>
      <c r="L10" s="323" t="s">
        <v>194</v>
      </c>
      <c r="M10" s="322">
        <v>36.333300000000001</v>
      </c>
      <c r="N10" s="310" t="s">
        <v>194</v>
      </c>
      <c r="O10" s="305">
        <v>0</v>
      </c>
      <c r="P10" s="305"/>
      <c r="Q10" s="323"/>
      <c r="R10" s="305"/>
      <c r="S10" s="310"/>
      <c r="T10" s="305"/>
      <c r="U10" s="323"/>
    </row>
    <row r="11" spans="1:22" ht="12.5" hidden="1" x14ac:dyDescent="0.25">
      <c r="A11" s="151" t="str">
        <f t="shared" si="0"/>
        <v>Innvictis A1292 VT2P</v>
      </c>
      <c r="B11" s="240" t="str">
        <f t="shared" si="1"/>
        <v>RR</v>
      </c>
      <c r="C11" s="240" t="str">
        <f t="shared" si="2"/>
        <v>VT2P</v>
      </c>
      <c r="D11" s="45" t="s">
        <v>178</v>
      </c>
      <c r="E11" s="320">
        <v>177.02</v>
      </c>
      <c r="F11" s="321" t="s">
        <v>194</v>
      </c>
      <c r="G11" s="304">
        <v>14.833299999999999</v>
      </c>
      <c r="H11" s="96" t="s">
        <v>194</v>
      </c>
      <c r="I11" s="320">
        <v>62.1</v>
      </c>
      <c r="J11" s="321" t="s">
        <v>194</v>
      </c>
      <c r="K11" s="320">
        <v>105</v>
      </c>
      <c r="L11" s="321" t="s">
        <v>194</v>
      </c>
      <c r="M11" s="320">
        <v>37</v>
      </c>
      <c r="N11" s="96" t="s">
        <v>194</v>
      </c>
      <c r="O11" s="304">
        <v>0</v>
      </c>
      <c r="P11" s="304"/>
      <c r="Q11" s="321"/>
      <c r="R11" s="304"/>
      <c r="S11" s="96"/>
      <c r="T11" s="304"/>
      <c r="U11" s="321"/>
    </row>
    <row r="12" spans="1:22" ht="12.5" hidden="1" x14ac:dyDescent="0.25">
      <c r="A12" s="151" t="str">
        <f t="shared" si="0"/>
        <v>Progeny PGY 2010 TRE</v>
      </c>
      <c r="B12" s="240" t="str">
        <f t="shared" si="1"/>
        <v>RR</v>
      </c>
      <c r="C12" s="240" t="str">
        <f t="shared" si="2"/>
        <v>TRE</v>
      </c>
      <c r="D12" s="45" t="s">
        <v>181</v>
      </c>
      <c r="E12" s="324">
        <v>161.55000000000001</v>
      </c>
      <c r="F12" s="325" t="s">
        <v>194</v>
      </c>
      <c r="G12" s="340">
        <v>14</v>
      </c>
      <c r="H12" s="311" t="s">
        <v>194</v>
      </c>
      <c r="I12" s="324">
        <v>61.1</v>
      </c>
      <c r="J12" s="325" t="s">
        <v>194</v>
      </c>
      <c r="K12" s="324">
        <v>101</v>
      </c>
      <c r="L12" s="325" t="s">
        <v>194</v>
      </c>
      <c r="M12" s="324">
        <v>36.666699999999999</v>
      </c>
      <c r="N12" s="311" t="s">
        <v>194</v>
      </c>
      <c r="O12" s="340">
        <v>0</v>
      </c>
      <c r="P12" s="340"/>
      <c r="Q12" s="325"/>
      <c r="R12" s="340"/>
      <c r="S12" s="311"/>
      <c r="T12" s="340"/>
      <c r="U12" s="325"/>
    </row>
    <row r="13" spans="1:22" hidden="1" x14ac:dyDescent="0.3">
      <c r="A13" s="59" t="s">
        <v>219</v>
      </c>
      <c r="B13" s="59"/>
      <c r="C13" s="59"/>
      <c r="D13" s="58"/>
      <c r="E13" s="326">
        <v>189.92</v>
      </c>
      <c r="F13" s="327"/>
      <c r="G13" s="117">
        <v>14.316700000000001</v>
      </c>
      <c r="H13" s="102"/>
      <c r="I13" s="326">
        <v>61.153300000000002</v>
      </c>
      <c r="J13" s="327"/>
      <c r="K13" s="326">
        <v>104.9</v>
      </c>
      <c r="L13" s="327"/>
      <c r="M13" s="112">
        <v>39.2333</v>
      </c>
      <c r="N13" s="102"/>
      <c r="O13" s="336">
        <v>0</v>
      </c>
      <c r="P13" s="341"/>
      <c r="Q13" s="327"/>
      <c r="R13" s="117"/>
      <c r="S13" s="102"/>
      <c r="T13" s="341"/>
      <c r="U13" s="327"/>
    </row>
    <row r="14" spans="1:22" hidden="1" x14ac:dyDescent="0.3">
      <c r="A14" s="46" t="s">
        <v>220</v>
      </c>
      <c r="B14" s="46"/>
      <c r="C14" s="46"/>
      <c r="D14" s="48"/>
      <c r="E14" s="328">
        <v>22.464700000000001</v>
      </c>
      <c r="F14" s="329"/>
      <c r="G14" s="314">
        <v>0.88729999999999998</v>
      </c>
      <c r="H14" s="313"/>
      <c r="I14" s="328">
        <v>0.77739999999999998</v>
      </c>
      <c r="J14" s="329"/>
      <c r="K14" s="328">
        <v>3.3976999999999999</v>
      </c>
      <c r="L14" s="329"/>
      <c r="M14" s="312">
        <v>2.3523000000000001</v>
      </c>
      <c r="N14" s="313"/>
      <c r="O14" s="337">
        <v>0</v>
      </c>
      <c r="P14" s="342"/>
      <c r="Q14" s="329"/>
      <c r="R14" s="314"/>
      <c r="S14" s="313"/>
      <c r="T14" s="342"/>
      <c r="U14" s="329"/>
    </row>
    <row r="15" spans="1:22" ht="12.75" hidden="1" customHeight="1" x14ac:dyDescent="0.4">
      <c r="A15" s="47" t="s">
        <v>221</v>
      </c>
      <c r="B15" s="242"/>
      <c r="C15" s="242"/>
      <c r="D15" s="28"/>
      <c r="E15" s="330" t="s">
        <v>164</v>
      </c>
      <c r="F15" s="331"/>
      <c r="G15" s="317" t="s">
        <v>164</v>
      </c>
      <c r="H15" s="316"/>
      <c r="I15" s="330" t="s">
        <v>164</v>
      </c>
      <c r="J15" s="331"/>
      <c r="K15" s="330" t="s">
        <v>164</v>
      </c>
      <c r="L15" s="331"/>
      <c r="M15" s="315" t="s">
        <v>164</v>
      </c>
      <c r="N15" s="316"/>
      <c r="O15" s="338" t="s">
        <v>333</v>
      </c>
      <c r="P15" s="343"/>
      <c r="Q15" s="331"/>
      <c r="R15" s="317"/>
      <c r="S15" s="316"/>
      <c r="T15" s="343"/>
      <c r="U15" s="331"/>
    </row>
    <row r="16" spans="1:22" ht="12.75" hidden="1" customHeight="1" thickBot="1" x14ac:dyDescent="0.35">
      <c r="A16" s="345" t="s">
        <v>222</v>
      </c>
      <c r="B16" s="346"/>
      <c r="C16" s="346"/>
      <c r="D16" s="347"/>
      <c r="E16" s="354">
        <v>20.487977209</v>
      </c>
      <c r="F16" s="333"/>
      <c r="G16" s="335">
        <v>8.2417254663000001</v>
      </c>
      <c r="H16" s="334"/>
      <c r="I16" s="332">
        <v>2.1870920049000002</v>
      </c>
      <c r="J16" s="333"/>
      <c r="K16" s="354">
        <v>5.6101136360000003</v>
      </c>
      <c r="L16" s="333"/>
      <c r="M16" s="335">
        <v>10.384816713999999</v>
      </c>
      <c r="N16" s="334"/>
      <c r="O16" s="351"/>
      <c r="P16" s="343"/>
      <c r="Q16" s="331"/>
      <c r="R16" s="317"/>
      <c r="S16" s="316"/>
      <c r="T16" s="343"/>
      <c r="U16" s="331"/>
    </row>
    <row r="17" spans="1:22" ht="12.75" hidden="1" customHeight="1" x14ac:dyDescent="0.3">
      <c r="A17" s="6"/>
      <c r="B17" s="7"/>
      <c r="C17" s="7"/>
      <c r="D17" s="6"/>
      <c r="E17" s="108"/>
      <c r="F17" s="98"/>
      <c r="G17" s="113"/>
      <c r="H17" s="103"/>
      <c r="I17" s="114"/>
      <c r="J17" s="57"/>
      <c r="M17" s="118"/>
      <c r="N17" s="106"/>
      <c r="O17" s="10"/>
      <c r="P17" s="114"/>
      <c r="Q17" s="57"/>
      <c r="R17" s="114"/>
      <c r="S17" s="57"/>
      <c r="T17" s="114"/>
      <c r="U17" s="57"/>
    </row>
    <row r="18" spans="1:22" s="1" customFormat="1" hidden="1" x14ac:dyDescent="0.3">
      <c r="A18" s="9"/>
      <c r="B18" s="7"/>
      <c r="C18" s="7"/>
      <c r="D18" s="6"/>
      <c r="E18" s="55"/>
      <c r="F18" s="56"/>
      <c r="G18" s="114"/>
      <c r="H18" s="57"/>
      <c r="I18" s="114"/>
      <c r="J18" s="57"/>
      <c r="K18" s="118"/>
      <c r="L18" s="106"/>
      <c r="M18" s="114"/>
      <c r="N18" s="57"/>
      <c r="O18" s="3"/>
      <c r="P18" s="114"/>
      <c r="Q18" s="57"/>
      <c r="R18" s="114"/>
      <c r="S18" s="57"/>
      <c r="T18" s="114"/>
      <c r="U18" s="57"/>
    </row>
    <row r="19" spans="1:22" s="1" customFormat="1" hidden="1" x14ac:dyDescent="0.3">
      <c r="A19" s="9"/>
      <c r="B19" s="7"/>
      <c r="C19" s="7"/>
      <c r="D19" s="6"/>
      <c r="E19" s="55"/>
      <c r="F19" s="56"/>
      <c r="G19" s="114"/>
      <c r="H19" s="57"/>
      <c r="I19" s="114"/>
      <c r="J19" s="57"/>
      <c r="K19" s="119"/>
      <c r="L19" s="7"/>
      <c r="M19" s="114"/>
      <c r="N19" s="57"/>
      <c r="O19" s="3"/>
      <c r="P19" s="114"/>
      <c r="Q19" s="57"/>
      <c r="R19" s="114"/>
      <c r="S19" s="57"/>
      <c r="T19" s="114"/>
      <c r="U19" s="57"/>
    </row>
    <row r="20" spans="1:22" s="1" customFormat="1" hidden="1" x14ac:dyDescent="0.3">
      <c r="A20" s="9"/>
      <c r="B20" s="7"/>
      <c r="C20" s="7"/>
      <c r="D20" s="6"/>
      <c r="E20" s="55"/>
      <c r="F20" s="56"/>
      <c r="G20" s="114"/>
      <c r="H20" s="57"/>
      <c r="I20" s="114"/>
      <c r="J20" s="57"/>
      <c r="K20" s="114"/>
      <c r="L20" s="57"/>
      <c r="M20" s="114"/>
      <c r="N20" s="57"/>
      <c r="O20" s="3"/>
      <c r="P20" s="114"/>
      <c r="Q20" s="57"/>
      <c r="R20" s="114"/>
      <c r="S20" s="57"/>
      <c r="T20" s="114"/>
      <c r="U20" s="57"/>
    </row>
    <row r="21" spans="1:22" s="1" customFormat="1" hidden="1" x14ac:dyDescent="0.3">
      <c r="A21" s="9"/>
      <c r="B21" s="7"/>
      <c r="C21" s="7"/>
      <c r="D21" s="6"/>
      <c r="E21" s="55"/>
      <c r="F21" s="56"/>
      <c r="G21" s="114"/>
      <c r="H21" s="57"/>
      <c r="I21" s="114"/>
      <c r="J21" s="57"/>
      <c r="K21" s="114"/>
      <c r="L21" s="57"/>
      <c r="M21" s="114"/>
      <c r="N21" s="57"/>
      <c r="O21" s="3"/>
      <c r="P21" s="114"/>
      <c r="Q21" s="57"/>
      <c r="R21" s="114"/>
      <c r="S21" s="57"/>
      <c r="T21" s="114"/>
      <c r="U21" s="57"/>
    </row>
    <row r="22" spans="1:22" s="1" customFormat="1" hidden="1" x14ac:dyDescent="0.3">
      <c r="A22" s="9"/>
      <c r="B22" s="7"/>
      <c r="C22" s="7"/>
      <c r="D22" s="6"/>
      <c r="E22" s="55"/>
      <c r="F22" s="56"/>
      <c r="G22" s="114"/>
      <c r="H22" s="57"/>
      <c r="I22" s="114"/>
      <c r="J22" s="57"/>
      <c r="K22" s="114"/>
      <c r="L22" s="57"/>
      <c r="M22" s="114"/>
      <c r="N22" s="57"/>
      <c r="O22" s="3"/>
      <c r="P22" s="114"/>
      <c r="Q22" s="57"/>
      <c r="R22" s="114"/>
      <c r="S22" s="57"/>
      <c r="T22" s="114"/>
      <c r="U22" s="57"/>
    </row>
    <row r="23" spans="1:22" s="1" customFormat="1" hidden="1" x14ac:dyDescent="0.3">
      <c r="A23" s="9"/>
      <c r="B23" s="7"/>
      <c r="C23" s="7"/>
      <c r="D23" s="6"/>
      <c r="E23" s="55"/>
      <c r="F23" s="56"/>
      <c r="G23" s="114"/>
      <c r="H23" s="57"/>
      <c r="I23" s="114"/>
      <c r="J23" s="57"/>
      <c r="K23" s="114"/>
      <c r="L23" s="57"/>
      <c r="M23" s="114"/>
      <c r="N23" s="57"/>
      <c r="O23" s="3"/>
      <c r="P23" s="114"/>
      <c r="Q23" s="57"/>
      <c r="R23" s="114"/>
      <c r="S23" s="57"/>
      <c r="T23" s="114"/>
      <c r="U23" s="57"/>
    </row>
    <row r="24" spans="1:22"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2" s="1" customFormat="1" x14ac:dyDescent="0.3">
      <c r="A25" s="369" t="s">
        <v>334</v>
      </c>
      <c r="B25" s="7"/>
      <c r="C25" s="7"/>
      <c r="D25" s="6"/>
      <c r="E25" s="109"/>
      <c r="F25" s="99"/>
      <c r="G25" s="115"/>
      <c r="H25" s="104"/>
      <c r="I25" s="114"/>
      <c r="J25" s="57"/>
      <c r="K25" s="115"/>
      <c r="L25" s="104"/>
      <c r="M25" s="115"/>
      <c r="N25" s="104"/>
      <c r="O25" s="3"/>
      <c r="P25" s="114"/>
      <c r="Q25" s="57"/>
      <c r="R25" s="114"/>
      <c r="S25" s="57"/>
      <c r="T25" s="114"/>
      <c r="U25" s="57"/>
    </row>
    <row r="26" spans="1:22" x14ac:dyDescent="0.3">
      <c r="A26" s="9"/>
      <c r="B26" s="7"/>
      <c r="C26" s="7"/>
      <c r="D26" s="6"/>
      <c r="E26" s="55"/>
      <c r="F26" s="56"/>
      <c r="M26" s="114"/>
      <c r="N26" s="57"/>
      <c r="O26" s="3"/>
      <c r="V26" s="1"/>
    </row>
    <row r="27" spans="1:22" ht="15" x14ac:dyDescent="0.3">
      <c r="A27" s="4"/>
      <c r="B27" s="7"/>
      <c r="C27" s="7"/>
      <c r="D27" s="6"/>
      <c r="E27" s="110"/>
      <c r="F27" s="100"/>
      <c r="G27" s="116"/>
      <c r="H27" s="105"/>
      <c r="K27" s="116"/>
      <c r="L27" s="105"/>
    </row>
    <row r="28" spans="1:22" x14ac:dyDescent="0.3">
      <c r="B28" s="63"/>
      <c r="C28" s="63"/>
      <c r="D28" s="19"/>
    </row>
    <row r="32" spans="1:22" x14ac:dyDescent="0.3">
      <c r="P32" s="306" t="s">
        <v>23</v>
      </c>
    </row>
  </sheetData>
  <sortState xmlns:xlrd2="http://schemas.microsoft.com/office/spreadsheetml/2017/richdata2" ref="A3:V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477" priority="40">
      <formula>MOD(ROW(),2)=0</formula>
    </cfRule>
  </conditionalFormatting>
  <conditionalFormatting sqref="E3:E12">
    <cfRule type="aboveAverage" dxfId="476" priority="39" stopIfTrue="1"/>
    <cfRule type="top10" dxfId="475" priority="21" percent="1" rank="25"/>
  </conditionalFormatting>
  <conditionalFormatting sqref="F3:F12">
    <cfRule type="containsText" dxfId="474"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473" priority="17" percent="1" rank="25"/>
    <cfRule type="aboveAverage" dxfId="472" priority="18" stopIfTrue="1"/>
  </conditionalFormatting>
  <conditionalFormatting sqref="H3:H12">
    <cfRule type="containsText" dxfId="471"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470" priority="2" stopIfTrue="1"/>
    <cfRule type="top10" dxfId="469" priority="1" percent="1" rank="25"/>
  </conditionalFormatting>
  <conditionalFormatting sqref="J3:J12">
    <cfRule type="containsText" priority="3" stopIfTrue="1" operator="containsText" text="AA">
      <formula>NOT(ISERROR(SEARCH("AA",J3)))</formula>
    </cfRule>
    <cfRule type="containsText" dxfId="468" priority="4" stopIfTrue="1" operator="containsText" text="A">
      <formula>NOT(ISERROR(SEARCH("A",J3)))</formula>
    </cfRule>
  </conditionalFormatting>
  <conditionalFormatting sqref="K3:K12">
    <cfRule type="top10" dxfId="467" priority="19" percent="1" rank="25"/>
    <cfRule type="aboveAverage" dxfId="466" priority="20" stopIfTrue="1"/>
  </conditionalFormatting>
  <conditionalFormatting sqref="L3:L12">
    <cfRule type="containsText" priority="32" stopIfTrue="1" operator="containsText" text="AA">
      <formula>NOT(ISERROR(SEARCH("AA",L3)))</formula>
    </cfRule>
    <cfRule type="containsText" dxfId="465" priority="33" stopIfTrue="1" operator="containsText" text="A">
      <formula>NOT(ISERROR(SEARCH("A",L3)))</formula>
    </cfRule>
  </conditionalFormatting>
  <conditionalFormatting sqref="M3:M12">
    <cfRule type="aboveAverage" dxfId="464" priority="16" stopIfTrue="1"/>
    <cfRule type="top10" dxfId="463" priority="15" percent="1" rank="25"/>
    <cfRule type="aboveAverage" dxfId="462" priority="38" stopIfTrue="1"/>
  </conditionalFormatting>
  <conditionalFormatting sqref="N3:N12">
    <cfRule type="containsText" priority="30" stopIfTrue="1" operator="containsText" text="AA">
      <formula>NOT(ISERROR(SEARCH("AA",N3)))</formula>
    </cfRule>
    <cfRule type="containsText" dxfId="461" priority="31" stopIfTrue="1" operator="containsText" text="A">
      <formula>NOT(ISERROR(SEARCH("A",N3)))</formula>
    </cfRule>
  </conditionalFormatting>
  <conditionalFormatting sqref="O3:O12">
    <cfRule type="top10" dxfId="460" priority="13" percent="1" rank="25"/>
    <cfRule type="aboveAverage" dxfId="459" priority="14" stopIfTrue="1"/>
  </conditionalFormatting>
  <conditionalFormatting sqref="P3:P12">
    <cfRule type="top10" dxfId="458" priority="9" percent="1" rank="25"/>
    <cfRule type="aboveAverage" dxfId="457" priority="10" stopIfTrue="1"/>
  </conditionalFormatting>
  <conditionalFormatting sqref="Q3:Q12">
    <cfRule type="containsText" priority="26" stopIfTrue="1" operator="containsText" text="AA">
      <formula>NOT(ISERROR(SEARCH("AA",Q3)))</formula>
    </cfRule>
    <cfRule type="containsText" dxfId="456" priority="27" stopIfTrue="1" operator="containsText" text="A">
      <formula>NOT(ISERROR(SEARCH("A",Q3)))</formula>
    </cfRule>
  </conditionalFormatting>
  <conditionalFormatting sqref="R3:R12">
    <cfRule type="top10" dxfId="455" priority="7" percent="1" rank="25"/>
    <cfRule type="aboveAverage" dxfId="454" priority="8" stopIfTrue="1"/>
  </conditionalFormatting>
  <conditionalFormatting sqref="S3:S12">
    <cfRule type="containsText" priority="24" stopIfTrue="1" operator="containsText" text="AA">
      <formula>NOT(ISERROR(SEARCH("AA",S3)))</formula>
    </cfRule>
    <cfRule type="containsText" dxfId="453" priority="25" stopIfTrue="1" operator="containsText" text="A">
      <formula>NOT(ISERROR(SEARCH("A",S3)))</formula>
    </cfRule>
  </conditionalFormatting>
  <conditionalFormatting sqref="T3:T12">
    <cfRule type="top10" dxfId="452" priority="5" percent="1" rank="25"/>
    <cfRule type="aboveAverage" dxfId="451" priority="6" stopIfTrue="1"/>
  </conditionalFormatting>
  <conditionalFormatting sqref="U3:U12">
    <cfRule type="containsText" dxfId="450"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E5F1-2AD8-4162-A2EA-11469C6E8B0D}">
  <sheetPr codeName="Sheet26">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309</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Dekalb DKC 66-06 TRE*</v>
      </c>
      <c r="B3" s="238" t="str">
        <f t="shared" ref="B3:B23" si="1">VLOOKUP(D3,VL_2020,3,FALSE)</f>
        <v>RR</v>
      </c>
      <c r="C3" s="238" t="str">
        <f t="shared" ref="C3:C23" si="2">VLOOKUP(D3,VL_2020,4,FALSE)</f>
        <v>TRE</v>
      </c>
      <c r="D3" s="150" t="s">
        <v>175</v>
      </c>
      <c r="E3" s="359">
        <v>249.2</v>
      </c>
      <c r="F3" s="361" t="s">
        <v>194</v>
      </c>
      <c r="G3" s="363">
        <v>15.966699999999999</v>
      </c>
      <c r="H3" s="365" t="s">
        <v>203</v>
      </c>
      <c r="I3" s="359">
        <v>60.933300000000003</v>
      </c>
      <c r="J3" s="361" t="s">
        <v>279</v>
      </c>
      <c r="K3" s="359">
        <v>107.33</v>
      </c>
      <c r="L3" s="361" t="s">
        <v>194</v>
      </c>
      <c r="M3" s="359">
        <v>40.333300000000001</v>
      </c>
      <c r="N3" s="365" t="s">
        <v>194</v>
      </c>
      <c r="O3" s="363">
        <v>0</v>
      </c>
      <c r="P3" s="363"/>
      <c r="Q3" s="361"/>
      <c r="R3" s="363"/>
      <c r="S3" s="365"/>
      <c r="T3" s="363"/>
      <c r="U3" s="361"/>
    </row>
    <row r="4" spans="1:21" ht="12.65" customHeight="1" x14ac:dyDescent="0.25">
      <c r="A4" s="44" t="str">
        <f t="shared" si="0"/>
        <v>Innvictis A1542 T</v>
      </c>
      <c r="B4" s="239" t="str">
        <f t="shared" si="1"/>
        <v>RR</v>
      </c>
      <c r="C4" s="239" t="str">
        <f t="shared" si="2"/>
        <v>TRE</v>
      </c>
      <c r="D4" s="151" t="s">
        <v>179</v>
      </c>
      <c r="E4" s="322">
        <v>231.82</v>
      </c>
      <c r="F4" s="323" t="s">
        <v>194</v>
      </c>
      <c r="G4" s="305">
        <v>16.066700000000001</v>
      </c>
      <c r="H4" s="310" t="s">
        <v>203</v>
      </c>
      <c r="I4" s="322">
        <v>61.033299999999997</v>
      </c>
      <c r="J4" s="323" t="s">
        <v>280</v>
      </c>
      <c r="K4" s="322">
        <v>101</v>
      </c>
      <c r="L4" s="323" t="s">
        <v>285</v>
      </c>
      <c r="M4" s="322">
        <v>39.333300000000001</v>
      </c>
      <c r="N4" s="310" t="s">
        <v>194</v>
      </c>
      <c r="O4" s="305">
        <v>0</v>
      </c>
      <c r="P4" s="305"/>
      <c r="Q4" s="323"/>
      <c r="R4" s="305"/>
      <c r="S4" s="310"/>
      <c r="T4" s="305"/>
      <c r="U4" s="323"/>
    </row>
    <row r="5" spans="1:21" ht="12.5" x14ac:dyDescent="0.25">
      <c r="A5" s="44" t="str">
        <f t="shared" si="0"/>
        <v>Dekalb DKC 64-22 VT2P</v>
      </c>
      <c r="B5" s="239" t="str">
        <f t="shared" si="1"/>
        <v>RR</v>
      </c>
      <c r="C5" s="239" t="str">
        <f t="shared" si="2"/>
        <v>VT2P</v>
      </c>
      <c r="D5" s="151" t="s">
        <v>233</v>
      </c>
      <c r="E5" s="322">
        <v>226.11</v>
      </c>
      <c r="F5" s="323" t="s">
        <v>194</v>
      </c>
      <c r="G5" s="305">
        <v>15.033300000000001</v>
      </c>
      <c r="H5" s="310" t="s">
        <v>274</v>
      </c>
      <c r="I5" s="322">
        <v>62.9</v>
      </c>
      <c r="J5" s="323" t="s">
        <v>194</v>
      </c>
      <c r="K5" s="322">
        <v>99.666700000000006</v>
      </c>
      <c r="L5" s="323" t="s">
        <v>286</v>
      </c>
      <c r="M5" s="322">
        <v>35.333300000000001</v>
      </c>
      <c r="N5" s="310" t="s">
        <v>194</v>
      </c>
      <c r="O5" s="305">
        <v>0</v>
      </c>
      <c r="P5" s="305"/>
      <c r="Q5" s="323"/>
      <c r="R5" s="305"/>
      <c r="S5" s="310"/>
      <c r="T5" s="305"/>
      <c r="U5" s="323"/>
    </row>
    <row r="6" spans="1:21" ht="12.5" x14ac:dyDescent="0.25">
      <c r="A6" s="44" t="str">
        <f t="shared" si="0"/>
        <v>Innvictis A1689 T</v>
      </c>
      <c r="B6" s="239" t="str">
        <f t="shared" si="1"/>
        <v>RR</v>
      </c>
      <c r="C6" s="239" t="str">
        <f t="shared" si="2"/>
        <v>TRE</v>
      </c>
      <c r="D6" s="151" t="s">
        <v>180</v>
      </c>
      <c r="E6" s="322">
        <v>223.98</v>
      </c>
      <c r="F6" s="323" t="s">
        <v>194</v>
      </c>
      <c r="G6" s="305">
        <v>14.2</v>
      </c>
      <c r="H6" s="310" t="s">
        <v>284</v>
      </c>
      <c r="I6" s="322">
        <v>63.3</v>
      </c>
      <c r="J6" s="323" t="s">
        <v>194</v>
      </c>
      <c r="K6" s="322">
        <v>102.63</v>
      </c>
      <c r="L6" s="323" t="s">
        <v>277</v>
      </c>
      <c r="M6" s="322">
        <v>37.882300000000001</v>
      </c>
      <c r="N6" s="310" t="s">
        <v>194</v>
      </c>
      <c r="O6" s="305">
        <v>0</v>
      </c>
      <c r="P6" s="305"/>
      <c r="Q6" s="323"/>
      <c r="R6" s="305"/>
      <c r="S6" s="310"/>
      <c r="T6" s="305"/>
      <c r="U6" s="323"/>
    </row>
    <row r="7" spans="1:21" ht="12.5" x14ac:dyDescent="0.25">
      <c r="A7" s="44" t="str">
        <f t="shared" si="0"/>
        <v>Innvictis A1312 VT2P RIB</v>
      </c>
      <c r="B7" s="239" t="str">
        <f t="shared" si="1"/>
        <v>RR</v>
      </c>
      <c r="C7" s="239" t="str">
        <f t="shared" si="2"/>
        <v>VT2P</v>
      </c>
      <c r="D7" s="151" t="s">
        <v>239</v>
      </c>
      <c r="E7" s="322">
        <v>219.9</v>
      </c>
      <c r="F7" s="323" t="s">
        <v>194</v>
      </c>
      <c r="G7" s="305">
        <v>17.2667</v>
      </c>
      <c r="H7" s="310" t="s">
        <v>194</v>
      </c>
      <c r="I7" s="322">
        <v>58.866700000000002</v>
      </c>
      <c r="J7" s="323" t="s">
        <v>312</v>
      </c>
      <c r="K7" s="322">
        <v>103</v>
      </c>
      <c r="L7" s="323" t="s">
        <v>277</v>
      </c>
      <c r="M7" s="322">
        <v>38</v>
      </c>
      <c r="N7" s="310" t="s">
        <v>194</v>
      </c>
      <c r="O7" s="305">
        <v>0</v>
      </c>
      <c r="P7" s="305"/>
      <c r="Q7" s="323"/>
      <c r="R7" s="305"/>
      <c r="S7" s="310"/>
      <c r="T7" s="305"/>
      <c r="U7" s="323"/>
    </row>
    <row r="8" spans="1:21" ht="12.5" x14ac:dyDescent="0.25">
      <c r="A8" s="44" t="str">
        <f t="shared" si="0"/>
        <v xml:space="preserve">Revere 114-P35 </v>
      </c>
      <c r="B8" s="239" t="str">
        <f t="shared" si="1"/>
        <v>RR</v>
      </c>
      <c r="C8" s="239" t="str">
        <f t="shared" si="2"/>
        <v xml:space="preserve">CB </v>
      </c>
      <c r="D8" s="45" t="s">
        <v>247</v>
      </c>
      <c r="E8" s="320">
        <v>217.87</v>
      </c>
      <c r="F8" s="321" t="s">
        <v>194</v>
      </c>
      <c r="G8" s="304">
        <v>16.066700000000001</v>
      </c>
      <c r="H8" s="96" t="s">
        <v>203</v>
      </c>
      <c r="I8" s="320">
        <v>59.966700000000003</v>
      </c>
      <c r="J8" s="321" t="s">
        <v>291</v>
      </c>
      <c r="K8" s="320">
        <v>108</v>
      </c>
      <c r="L8" s="321" t="s">
        <v>194</v>
      </c>
      <c r="M8" s="320">
        <v>38.666699999999999</v>
      </c>
      <c r="N8" s="96" t="s">
        <v>194</v>
      </c>
      <c r="O8" s="304">
        <v>0</v>
      </c>
      <c r="P8" s="304"/>
      <c r="Q8" s="321"/>
      <c r="R8" s="304"/>
      <c r="S8" s="96"/>
      <c r="T8" s="304"/>
      <c r="U8" s="321"/>
    </row>
    <row r="9" spans="1:21" ht="12.5" x14ac:dyDescent="0.25">
      <c r="A9" s="44" t="str">
        <f t="shared" si="0"/>
        <v>Innvictis A1551 VT2P</v>
      </c>
      <c r="B9" s="239" t="str">
        <f t="shared" si="1"/>
        <v>RR</v>
      </c>
      <c r="C9" s="239" t="str">
        <f t="shared" si="2"/>
        <v>VT2P</v>
      </c>
      <c r="D9" s="45" t="s">
        <v>160</v>
      </c>
      <c r="E9" s="320">
        <v>213.42</v>
      </c>
      <c r="F9" s="321" t="s">
        <v>194</v>
      </c>
      <c r="G9" s="304">
        <v>15.933299999999999</v>
      </c>
      <c r="H9" s="96" t="s">
        <v>276</v>
      </c>
      <c r="I9" s="320">
        <v>60.666699999999999</v>
      </c>
      <c r="J9" s="321" t="s">
        <v>311</v>
      </c>
      <c r="K9" s="320">
        <v>100.33</v>
      </c>
      <c r="L9" s="321" t="s">
        <v>280</v>
      </c>
      <c r="M9" s="320">
        <v>35</v>
      </c>
      <c r="N9" s="96" t="s">
        <v>194</v>
      </c>
      <c r="O9" s="304">
        <v>0</v>
      </c>
      <c r="P9" s="304"/>
      <c r="Q9" s="321"/>
      <c r="R9" s="304"/>
      <c r="S9" s="96"/>
      <c r="T9" s="304"/>
      <c r="U9" s="321"/>
    </row>
    <row r="10" spans="1:21" ht="12.5" x14ac:dyDescent="0.25">
      <c r="A10" s="44" t="str">
        <f t="shared" si="0"/>
        <v>1st Choice Seeds FC 8455 VT2P RIB</v>
      </c>
      <c r="B10" s="239" t="str">
        <f t="shared" si="1"/>
        <v>RR</v>
      </c>
      <c r="C10" s="239" t="str">
        <f t="shared" si="2"/>
        <v>VT2P</v>
      </c>
      <c r="D10" s="45" t="s">
        <v>232</v>
      </c>
      <c r="E10" s="320">
        <v>212.15</v>
      </c>
      <c r="F10" s="321" t="s">
        <v>194</v>
      </c>
      <c r="G10" s="304">
        <v>16.2</v>
      </c>
      <c r="H10" s="96" t="s">
        <v>203</v>
      </c>
      <c r="I10" s="320">
        <v>60.3</v>
      </c>
      <c r="J10" s="321" t="s">
        <v>296</v>
      </c>
      <c r="K10" s="320">
        <v>106.67</v>
      </c>
      <c r="L10" s="321" t="s">
        <v>199</v>
      </c>
      <c r="M10" s="320">
        <v>38.666699999999999</v>
      </c>
      <c r="N10" s="96" t="s">
        <v>194</v>
      </c>
      <c r="O10" s="304">
        <v>0</v>
      </c>
      <c r="P10" s="304"/>
      <c r="Q10" s="321"/>
      <c r="R10" s="304"/>
      <c r="S10" s="96"/>
      <c r="T10" s="304"/>
      <c r="U10" s="321"/>
    </row>
    <row r="11" spans="1:21" ht="12.5" x14ac:dyDescent="0.25">
      <c r="A11" s="44" t="str">
        <f t="shared" si="0"/>
        <v>Great Heart Seed HT-7500 TRE</v>
      </c>
      <c r="B11" s="239" t="str">
        <f t="shared" si="1"/>
        <v>RR</v>
      </c>
      <c r="C11" s="239" t="str">
        <f t="shared" si="2"/>
        <v>TRE</v>
      </c>
      <c r="D11" s="45" t="s">
        <v>238</v>
      </c>
      <c r="E11" s="320">
        <v>211.47</v>
      </c>
      <c r="F11" s="321" t="s">
        <v>194</v>
      </c>
      <c r="G11" s="304">
        <v>17.133299999999998</v>
      </c>
      <c r="H11" s="96" t="s">
        <v>194</v>
      </c>
      <c r="I11" s="320">
        <v>60.466700000000003</v>
      </c>
      <c r="J11" s="321" t="s">
        <v>294</v>
      </c>
      <c r="K11" s="320">
        <v>104.67</v>
      </c>
      <c r="L11" s="321" t="s">
        <v>276</v>
      </c>
      <c r="M11" s="320">
        <v>44.333300000000001</v>
      </c>
      <c r="N11" s="96" t="s">
        <v>194</v>
      </c>
      <c r="O11" s="304">
        <v>0</v>
      </c>
      <c r="P11" s="304"/>
      <c r="Q11" s="321"/>
      <c r="R11" s="304"/>
      <c r="S11" s="96"/>
      <c r="T11" s="304"/>
      <c r="U11" s="321"/>
    </row>
    <row r="12" spans="1:21" ht="12.5" x14ac:dyDescent="0.25">
      <c r="A12" s="44" t="str">
        <f t="shared" si="0"/>
        <v>Dyna-Gro D56TC44 RIB</v>
      </c>
      <c r="B12" s="239" t="str">
        <f t="shared" si="1"/>
        <v>RR</v>
      </c>
      <c r="C12" s="239" t="str">
        <f t="shared" si="2"/>
        <v>TRE</v>
      </c>
      <c r="D12" s="45" t="s">
        <v>177</v>
      </c>
      <c r="E12" s="320">
        <v>211.03</v>
      </c>
      <c r="F12" s="321" t="s">
        <v>194</v>
      </c>
      <c r="G12" s="304">
        <v>16.466699999999999</v>
      </c>
      <c r="H12" s="96" t="s">
        <v>199</v>
      </c>
      <c r="I12" s="320">
        <v>60.966700000000003</v>
      </c>
      <c r="J12" s="321" t="s">
        <v>279</v>
      </c>
      <c r="K12" s="320">
        <v>103.67</v>
      </c>
      <c r="L12" s="321" t="s">
        <v>298</v>
      </c>
      <c r="M12" s="320">
        <v>38</v>
      </c>
      <c r="N12" s="96" t="s">
        <v>194</v>
      </c>
      <c r="O12" s="304">
        <v>0</v>
      </c>
      <c r="P12" s="304"/>
      <c r="Q12" s="321"/>
      <c r="R12" s="304"/>
      <c r="S12" s="96"/>
      <c r="T12" s="304"/>
      <c r="U12" s="321"/>
    </row>
    <row r="13" spans="1:21" ht="12.5" x14ac:dyDescent="0.25">
      <c r="A13" s="151" t="str">
        <f t="shared" si="0"/>
        <v>Integra 6493 VT2P</v>
      </c>
      <c r="B13" s="240" t="str">
        <f t="shared" si="1"/>
        <v>RR</v>
      </c>
      <c r="C13" s="240" t="str">
        <f t="shared" si="2"/>
        <v>VT2P</v>
      </c>
      <c r="D13" s="151" t="s">
        <v>242</v>
      </c>
      <c r="E13" s="322">
        <v>205.71</v>
      </c>
      <c r="F13" s="323" t="s">
        <v>194</v>
      </c>
      <c r="G13" s="305">
        <v>16.333300000000001</v>
      </c>
      <c r="H13" s="310" t="s">
        <v>203</v>
      </c>
      <c r="I13" s="322">
        <v>60.066699999999997</v>
      </c>
      <c r="J13" s="323" t="s">
        <v>293</v>
      </c>
      <c r="K13" s="322">
        <v>101</v>
      </c>
      <c r="L13" s="323" t="s">
        <v>285</v>
      </c>
      <c r="M13" s="322">
        <v>35.666699999999999</v>
      </c>
      <c r="N13" s="310" t="s">
        <v>194</v>
      </c>
      <c r="O13" s="305">
        <v>0</v>
      </c>
      <c r="P13" s="305"/>
      <c r="Q13" s="323"/>
      <c r="R13" s="305"/>
      <c r="S13" s="310"/>
      <c r="T13" s="305"/>
      <c r="U13" s="323"/>
    </row>
    <row r="14" spans="1:21" ht="12.5" x14ac:dyDescent="0.25">
      <c r="A14" s="44" t="str">
        <f t="shared" si="0"/>
        <v>1st Choice Seeds FC 8437 PC</v>
      </c>
      <c r="B14" s="239" t="str">
        <f t="shared" si="1"/>
        <v>RR, LL, ENL, FOP</v>
      </c>
      <c r="C14" s="239" t="str">
        <f t="shared" si="2"/>
        <v>PC</v>
      </c>
      <c r="D14" s="151" t="s">
        <v>231</v>
      </c>
      <c r="E14" s="322">
        <v>205.21</v>
      </c>
      <c r="F14" s="323" t="s">
        <v>194</v>
      </c>
      <c r="G14" s="305">
        <v>15.3667</v>
      </c>
      <c r="H14" s="310" t="s">
        <v>275</v>
      </c>
      <c r="I14" s="322">
        <v>60.9</v>
      </c>
      <c r="J14" s="323" t="s">
        <v>279</v>
      </c>
      <c r="K14" s="322">
        <v>105.67</v>
      </c>
      <c r="L14" s="323" t="s">
        <v>203</v>
      </c>
      <c r="M14" s="322">
        <v>39.333300000000001</v>
      </c>
      <c r="N14" s="310" t="s">
        <v>194</v>
      </c>
      <c r="O14" s="305">
        <v>0</v>
      </c>
      <c r="P14" s="305"/>
      <c r="Q14" s="323"/>
      <c r="R14" s="305"/>
      <c r="S14" s="310"/>
      <c r="T14" s="305"/>
      <c r="U14" s="323"/>
    </row>
    <row r="15" spans="1:21" ht="12.5" x14ac:dyDescent="0.25">
      <c r="A15" s="44" t="str">
        <f t="shared" si="0"/>
        <v>Dyna-Gro D55VC80 RIB</v>
      </c>
      <c r="B15" s="239" t="str">
        <f t="shared" si="1"/>
        <v>RR</v>
      </c>
      <c r="C15" s="239" t="str">
        <f t="shared" si="2"/>
        <v>VT2P </v>
      </c>
      <c r="D15" s="151" t="s">
        <v>235</v>
      </c>
      <c r="E15" s="322">
        <v>204.1</v>
      </c>
      <c r="F15" s="323" t="s">
        <v>194</v>
      </c>
      <c r="G15" s="305">
        <v>16.566700000000001</v>
      </c>
      <c r="H15" s="310" t="s">
        <v>199</v>
      </c>
      <c r="I15" s="322">
        <v>59.833300000000001</v>
      </c>
      <c r="J15" s="323" t="s">
        <v>310</v>
      </c>
      <c r="K15" s="322">
        <v>105</v>
      </c>
      <c r="L15" s="323" t="s">
        <v>276</v>
      </c>
      <c r="M15" s="322">
        <v>41</v>
      </c>
      <c r="N15" s="310" t="s">
        <v>194</v>
      </c>
      <c r="O15" s="305">
        <v>0</v>
      </c>
      <c r="P15" s="305"/>
      <c r="Q15" s="323"/>
      <c r="R15" s="305"/>
      <c r="S15" s="310"/>
      <c r="T15" s="305"/>
      <c r="U15" s="323"/>
    </row>
    <row r="16" spans="1:21" ht="12.5" x14ac:dyDescent="0.25">
      <c r="A16" s="151" t="str">
        <f t="shared" si="0"/>
        <v>Dekalb DKC 65-95 VT2P</v>
      </c>
      <c r="B16" s="240" t="str">
        <f t="shared" si="1"/>
        <v>RR</v>
      </c>
      <c r="C16" s="240" t="str">
        <f t="shared" si="2"/>
        <v>VT2P</v>
      </c>
      <c r="D16" s="45" t="s">
        <v>98</v>
      </c>
      <c r="E16" s="320">
        <v>202.95</v>
      </c>
      <c r="F16" s="321" t="s">
        <v>194</v>
      </c>
      <c r="G16" s="304">
        <v>16.133299999999998</v>
      </c>
      <c r="H16" s="96" t="s">
        <v>203</v>
      </c>
      <c r="I16" s="320">
        <v>61.333300000000001</v>
      </c>
      <c r="J16" s="321" t="s">
        <v>275</v>
      </c>
      <c r="K16" s="320">
        <v>103</v>
      </c>
      <c r="L16" s="321" t="s">
        <v>277</v>
      </c>
      <c r="M16" s="320">
        <v>43.666699999999999</v>
      </c>
      <c r="N16" s="96" t="s">
        <v>194</v>
      </c>
      <c r="O16" s="304">
        <v>0</v>
      </c>
      <c r="P16" s="304"/>
      <c r="Q16" s="321"/>
      <c r="R16" s="304"/>
      <c r="S16" s="96"/>
      <c r="T16" s="304"/>
      <c r="U16" s="321"/>
    </row>
    <row r="17" spans="1:21" ht="12.5" x14ac:dyDescent="0.25">
      <c r="A17" s="151" t="str">
        <f t="shared" si="0"/>
        <v>Progeny PGY 9114 VT2P</v>
      </c>
      <c r="B17" s="240" t="str">
        <f t="shared" si="1"/>
        <v>RR</v>
      </c>
      <c r="C17" s="240" t="str">
        <f t="shared" si="2"/>
        <v>VT2P</v>
      </c>
      <c r="D17" s="45" t="s">
        <v>99</v>
      </c>
      <c r="E17" s="320">
        <v>202.47</v>
      </c>
      <c r="F17" s="321" t="s">
        <v>194</v>
      </c>
      <c r="G17" s="304">
        <v>14.566700000000001</v>
      </c>
      <c r="H17" s="96" t="s">
        <v>286</v>
      </c>
      <c r="I17" s="320">
        <v>62.2</v>
      </c>
      <c r="J17" s="321" t="s">
        <v>199</v>
      </c>
      <c r="K17" s="320">
        <v>97.333299999999994</v>
      </c>
      <c r="L17" s="321" t="s">
        <v>289</v>
      </c>
      <c r="M17" s="320">
        <v>34.333300000000001</v>
      </c>
      <c r="N17" s="96" t="s">
        <v>194</v>
      </c>
      <c r="O17" s="304">
        <v>0</v>
      </c>
      <c r="P17" s="304"/>
      <c r="Q17" s="321"/>
      <c r="R17" s="304"/>
      <c r="S17" s="96"/>
      <c r="T17" s="304"/>
      <c r="U17" s="321"/>
    </row>
    <row r="18" spans="1:21" ht="12.5" x14ac:dyDescent="0.25">
      <c r="A18" s="44" t="str">
        <f t="shared" si="0"/>
        <v>Dyna-Gro D54VC34 RIB</v>
      </c>
      <c r="B18" s="239" t="str">
        <f t="shared" si="1"/>
        <v>RR</v>
      </c>
      <c r="C18" s="239" t="str">
        <f t="shared" si="2"/>
        <v>VT2P</v>
      </c>
      <c r="D18" s="151" t="s">
        <v>234</v>
      </c>
      <c r="E18" s="322">
        <v>200.49</v>
      </c>
      <c r="F18" s="323" t="s">
        <v>194</v>
      </c>
      <c r="G18" s="305">
        <v>15.433299999999999</v>
      </c>
      <c r="H18" s="310" t="s">
        <v>275</v>
      </c>
      <c r="I18" s="322">
        <v>60.866700000000002</v>
      </c>
      <c r="J18" s="323" t="s">
        <v>311</v>
      </c>
      <c r="K18" s="322">
        <v>100.67</v>
      </c>
      <c r="L18" s="323" t="s">
        <v>280</v>
      </c>
      <c r="M18" s="322">
        <v>37.666699999999999</v>
      </c>
      <c r="N18" s="310" t="s">
        <v>194</v>
      </c>
      <c r="O18" s="305">
        <v>0</v>
      </c>
      <c r="P18" s="305"/>
      <c r="Q18" s="323"/>
      <c r="R18" s="305"/>
      <c r="S18" s="310"/>
      <c r="T18" s="305"/>
      <c r="U18" s="323"/>
    </row>
    <row r="19" spans="1:21" ht="12.5" x14ac:dyDescent="0.25">
      <c r="A19" s="44" t="str">
        <f t="shared" si="0"/>
        <v>1st Choice Seeds FC8420 VT2 RIB</v>
      </c>
      <c r="B19" s="239" t="str">
        <f t="shared" si="1"/>
        <v>RR</v>
      </c>
      <c r="C19" s="239" t="str">
        <f t="shared" si="2"/>
        <v>VT2P</v>
      </c>
      <c r="D19" s="45" t="s">
        <v>173</v>
      </c>
      <c r="E19" s="320">
        <v>199.32</v>
      </c>
      <c r="F19" s="321" t="s">
        <v>194</v>
      </c>
      <c r="G19" s="304">
        <v>16.5</v>
      </c>
      <c r="H19" s="96" t="s">
        <v>199</v>
      </c>
      <c r="I19" s="320">
        <v>61</v>
      </c>
      <c r="J19" s="321" t="s">
        <v>279</v>
      </c>
      <c r="K19" s="320">
        <v>103</v>
      </c>
      <c r="L19" s="321" t="s">
        <v>277</v>
      </c>
      <c r="M19" s="320">
        <v>35.666699999999999</v>
      </c>
      <c r="N19" s="96" t="s">
        <v>194</v>
      </c>
      <c r="O19" s="304">
        <v>0</v>
      </c>
      <c r="P19" s="304"/>
      <c r="Q19" s="321"/>
      <c r="R19" s="304"/>
      <c r="S19" s="96"/>
      <c r="T19" s="304"/>
      <c r="U19" s="321"/>
    </row>
    <row r="20" spans="1:21" ht="12.5" x14ac:dyDescent="0.25">
      <c r="A20" s="44" t="str">
        <f t="shared" si="0"/>
        <v>Progeny PGY2314 TRE*</v>
      </c>
      <c r="B20" s="239" t="str">
        <f t="shared" si="1"/>
        <v>RR</v>
      </c>
      <c r="C20" s="239" t="str">
        <f t="shared" si="2"/>
        <v>TRE</v>
      </c>
      <c r="D20" s="151" t="s">
        <v>182</v>
      </c>
      <c r="E20" s="322">
        <v>196</v>
      </c>
      <c r="F20" s="323" t="s">
        <v>194</v>
      </c>
      <c r="G20" s="305">
        <v>14.433299999999999</v>
      </c>
      <c r="H20" s="310" t="s">
        <v>284</v>
      </c>
      <c r="I20" s="322">
        <v>61.7</v>
      </c>
      <c r="J20" s="323" t="s">
        <v>193</v>
      </c>
      <c r="K20" s="322">
        <v>98.333299999999994</v>
      </c>
      <c r="L20" s="323" t="s">
        <v>284</v>
      </c>
      <c r="M20" s="322">
        <v>35.666699999999999</v>
      </c>
      <c r="N20" s="310" t="s">
        <v>194</v>
      </c>
      <c r="O20" s="305">
        <v>0</v>
      </c>
      <c r="P20" s="305"/>
      <c r="Q20" s="323"/>
      <c r="R20" s="305"/>
      <c r="S20" s="310"/>
      <c r="T20" s="305"/>
      <c r="U20" s="323"/>
    </row>
    <row r="21" spans="1:21" ht="12.5" x14ac:dyDescent="0.25">
      <c r="A21" s="151" t="str">
        <f t="shared" si="0"/>
        <v xml:space="preserve">Pioneer P14830VYHR </v>
      </c>
      <c r="B21" s="240" t="str">
        <f t="shared" si="1"/>
        <v>RR, LL</v>
      </c>
      <c r="C21" s="240" t="str">
        <f t="shared" si="2"/>
        <v>AVBL, YGCB, HX1</v>
      </c>
      <c r="D21" s="45" t="s">
        <v>245</v>
      </c>
      <c r="E21" s="320">
        <v>195.21</v>
      </c>
      <c r="F21" s="321" t="s">
        <v>194</v>
      </c>
      <c r="G21" s="304">
        <v>13.433299999999999</v>
      </c>
      <c r="H21" s="96" t="s">
        <v>289</v>
      </c>
      <c r="I21" s="320">
        <v>61.4</v>
      </c>
      <c r="J21" s="321" t="s">
        <v>198</v>
      </c>
      <c r="K21" s="320">
        <v>102.67</v>
      </c>
      <c r="L21" s="321" t="s">
        <v>277</v>
      </c>
      <c r="M21" s="320">
        <v>33</v>
      </c>
      <c r="N21" s="96" t="s">
        <v>194</v>
      </c>
      <c r="O21" s="304">
        <v>0</v>
      </c>
      <c r="P21" s="304"/>
      <c r="Q21" s="321"/>
      <c r="R21" s="304"/>
      <c r="S21" s="96"/>
      <c r="T21" s="304"/>
      <c r="U21" s="321"/>
    </row>
    <row r="22" spans="1:21" ht="12.5" x14ac:dyDescent="0.25">
      <c r="A22" s="44" t="str">
        <f t="shared" si="0"/>
        <v>Revere 1627 TC**</v>
      </c>
      <c r="B22" s="239" t="str">
        <f t="shared" si="1"/>
        <v>RR</v>
      </c>
      <c r="C22" s="239" t="str">
        <f t="shared" si="2"/>
        <v>TRE</v>
      </c>
      <c r="D22" s="151" t="s">
        <v>162</v>
      </c>
      <c r="E22" s="322">
        <v>191.45</v>
      </c>
      <c r="F22" s="323" t="s">
        <v>194</v>
      </c>
      <c r="G22" s="305">
        <v>15</v>
      </c>
      <c r="H22" s="310" t="s">
        <v>274</v>
      </c>
      <c r="I22" s="322">
        <v>61.466700000000003</v>
      </c>
      <c r="J22" s="323" t="s">
        <v>198</v>
      </c>
      <c r="K22" s="322">
        <v>100.33</v>
      </c>
      <c r="L22" s="323" t="s">
        <v>280</v>
      </c>
      <c r="M22" s="322">
        <v>35.666699999999999</v>
      </c>
      <c r="N22" s="310" t="s">
        <v>194</v>
      </c>
      <c r="O22" s="305">
        <v>0</v>
      </c>
      <c r="P22" s="305"/>
      <c r="Q22" s="323"/>
      <c r="R22" s="305"/>
      <c r="S22" s="310"/>
      <c r="T22" s="305"/>
      <c r="U22" s="323"/>
    </row>
    <row r="23" spans="1:21" ht="12.5" x14ac:dyDescent="0.25">
      <c r="A23" s="44" t="str">
        <f t="shared" si="0"/>
        <v>Progeny PGY 2215 TRE</v>
      </c>
      <c r="B23" s="239" t="str">
        <f t="shared" si="1"/>
        <v>RR</v>
      </c>
      <c r="C23" s="239" t="str">
        <f t="shared" si="2"/>
        <v>TRE</v>
      </c>
      <c r="D23" s="151" t="s">
        <v>161</v>
      </c>
      <c r="E23" s="360">
        <v>188.13</v>
      </c>
      <c r="F23" s="362" t="s">
        <v>194</v>
      </c>
      <c r="G23" s="364">
        <v>17.133299999999998</v>
      </c>
      <c r="H23" s="366" t="s">
        <v>194</v>
      </c>
      <c r="I23" s="360">
        <v>60.133299999999998</v>
      </c>
      <c r="J23" s="362" t="s">
        <v>293</v>
      </c>
      <c r="K23" s="360">
        <v>107</v>
      </c>
      <c r="L23" s="362" t="s">
        <v>194</v>
      </c>
      <c r="M23" s="360">
        <v>38.666699999999999</v>
      </c>
      <c r="N23" s="366" t="s">
        <v>194</v>
      </c>
      <c r="O23" s="364">
        <v>0</v>
      </c>
      <c r="P23" s="364"/>
      <c r="Q23" s="362"/>
      <c r="R23" s="364"/>
      <c r="S23" s="366"/>
      <c r="T23" s="364"/>
      <c r="U23" s="362"/>
    </row>
    <row r="24" spans="1:21" x14ac:dyDescent="0.3">
      <c r="A24" s="59" t="s">
        <v>219</v>
      </c>
      <c r="B24" s="59"/>
      <c r="C24" s="59"/>
      <c r="D24" s="58"/>
      <c r="E24" s="326">
        <v>209.9</v>
      </c>
      <c r="F24" s="327"/>
      <c r="G24" s="117">
        <v>15.773</v>
      </c>
      <c r="H24" s="102"/>
      <c r="I24" s="326">
        <v>60.966700000000003</v>
      </c>
      <c r="J24" s="327"/>
      <c r="K24" s="326">
        <v>102.9</v>
      </c>
      <c r="L24" s="327"/>
      <c r="M24" s="112">
        <v>37.8992</v>
      </c>
      <c r="N24" s="102"/>
      <c r="O24" s="336">
        <v>0</v>
      </c>
      <c r="P24" s="341"/>
      <c r="Q24" s="327"/>
      <c r="R24" s="117"/>
      <c r="S24" s="102"/>
      <c r="T24" s="341"/>
      <c r="U24" s="327"/>
    </row>
    <row r="25" spans="1:21" x14ac:dyDescent="0.3">
      <c r="A25" s="46" t="s">
        <v>220</v>
      </c>
      <c r="B25" s="46"/>
      <c r="C25" s="46"/>
      <c r="D25" s="48"/>
      <c r="E25" s="328">
        <v>12.3797</v>
      </c>
      <c r="F25" s="329"/>
      <c r="G25" s="314">
        <v>0.49170000000000003</v>
      </c>
      <c r="H25" s="313"/>
      <c r="I25" s="328">
        <v>0.36940000000000001</v>
      </c>
      <c r="J25" s="329"/>
      <c r="K25" s="328">
        <v>3.3565</v>
      </c>
      <c r="L25" s="329"/>
      <c r="M25" s="312">
        <v>3.0402999999999998</v>
      </c>
      <c r="N25" s="313"/>
      <c r="O25" s="337">
        <v>0</v>
      </c>
      <c r="P25" s="342"/>
      <c r="Q25" s="329"/>
      <c r="R25" s="314"/>
      <c r="S25" s="313"/>
      <c r="T25" s="342"/>
      <c r="U25" s="329"/>
    </row>
    <row r="26" spans="1:21" ht="15" x14ac:dyDescent="0.4">
      <c r="A26" s="47" t="s">
        <v>221</v>
      </c>
      <c r="B26" s="242"/>
      <c r="C26" s="242"/>
      <c r="D26" s="28"/>
      <c r="E26" s="330" t="s">
        <v>164</v>
      </c>
      <c r="F26" s="331"/>
      <c r="G26" s="317">
        <v>1.39</v>
      </c>
      <c r="H26" s="316"/>
      <c r="I26" s="330">
        <v>1.05</v>
      </c>
      <c r="J26" s="331"/>
      <c r="K26" s="330">
        <v>5.8</v>
      </c>
      <c r="L26" s="331"/>
      <c r="M26" s="315" t="s">
        <v>164</v>
      </c>
      <c r="N26" s="316"/>
      <c r="O26" s="338" t="s">
        <v>333</v>
      </c>
      <c r="P26" s="343"/>
      <c r="Q26" s="331"/>
      <c r="R26" s="317"/>
      <c r="S26" s="316"/>
      <c r="T26" s="343"/>
      <c r="U26" s="331"/>
    </row>
    <row r="27" spans="1:21" ht="13.5" thickBot="1" x14ac:dyDescent="0.35">
      <c r="A27" s="345" t="s">
        <v>222</v>
      </c>
      <c r="B27" s="346"/>
      <c r="C27" s="346"/>
      <c r="D27" s="347"/>
      <c r="E27" s="332">
        <v>9.2071725587</v>
      </c>
      <c r="F27" s="333"/>
      <c r="G27" s="335">
        <v>5.3424356247000002</v>
      </c>
      <c r="H27" s="334"/>
      <c r="I27" s="332">
        <v>1.0382222767</v>
      </c>
      <c r="J27" s="333"/>
      <c r="K27" s="332">
        <v>3.4102270114</v>
      </c>
      <c r="L27" s="333"/>
      <c r="M27" s="335">
        <v>10.255870681999999</v>
      </c>
      <c r="N27" s="334"/>
      <c r="O27" s="351"/>
      <c r="P27" s="352"/>
      <c r="Q27" s="333"/>
      <c r="R27" s="350"/>
      <c r="S27" s="334"/>
      <c r="T27" s="352"/>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449" priority="23">
      <formula>MOD(ROW(),2)=0</formula>
    </cfRule>
  </conditionalFormatting>
  <conditionalFormatting sqref="E3:E23">
    <cfRule type="top10" dxfId="448" priority="5" percent="1" rank="25"/>
    <cfRule type="aboveAverage" dxfId="447" priority="6" stopIfTrue="1"/>
  </conditionalFormatting>
  <conditionalFormatting sqref="F3:F23 H3:H23 J3:J23 L3:L23 N3:N23 Q3:Q23 S3:S23 U3:U23">
    <cfRule type="containsText" priority="3" stopIfTrue="1" operator="containsText" text="AA">
      <formula>NOT(ISERROR(SEARCH("AA",F3)))</formula>
    </cfRule>
    <cfRule type="containsText" dxfId="446" priority="4" stopIfTrue="1" operator="containsText" text="A">
      <formula>NOT(ISERROR(SEARCH("A",F3)))</formula>
    </cfRule>
  </conditionalFormatting>
  <conditionalFormatting sqref="G3:G23">
    <cfRule type="top10" dxfId="445" priority="7" percent="1" rank="25"/>
    <cfRule type="aboveAverage" dxfId="444" priority="10" stopIfTrue="1"/>
  </conditionalFormatting>
  <conditionalFormatting sqref="I3:I23">
    <cfRule type="top10" dxfId="443" priority="1" percent="1" rank="25"/>
    <cfRule type="aboveAverage" dxfId="442" priority="2" stopIfTrue="1"/>
  </conditionalFormatting>
  <conditionalFormatting sqref="K3:K23">
    <cfRule type="top10" dxfId="441" priority="8" percent="1" rank="25"/>
    <cfRule type="aboveAverage" dxfId="440" priority="9" stopIfTrue="1"/>
  </conditionalFormatting>
  <conditionalFormatting sqref="M3:M23">
    <cfRule type="top10" dxfId="439" priority="11" percent="1" rank="25"/>
    <cfRule type="aboveAverage" dxfId="438" priority="12" stopIfTrue="1"/>
  </conditionalFormatting>
  <conditionalFormatting sqref="O3:O23">
    <cfRule type="top10" dxfId="437" priority="13" percent="1" rank="25"/>
    <cfRule type="aboveAverage" dxfId="436" priority="14" stopIfTrue="1"/>
  </conditionalFormatting>
  <conditionalFormatting sqref="P3:P23">
    <cfRule type="top10" dxfId="435" priority="17" percent="1" rank="25"/>
    <cfRule type="aboveAverage" dxfId="434" priority="18" stopIfTrue="1"/>
  </conditionalFormatting>
  <conditionalFormatting sqref="R3:R23">
    <cfRule type="top10" dxfId="433" priority="19" percent="1" rank="25"/>
    <cfRule type="aboveAverage" dxfId="432" priority="20" stopIfTrue="1"/>
  </conditionalFormatting>
  <conditionalFormatting sqref="T3:T23">
    <cfRule type="top10" dxfId="431" priority="21" percent="1" rank="25"/>
    <cfRule type="aboveAverage" dxfId="430" priority="22" stopIfTrue="1"/>
  </conditionalFormatting>
  <pageMargins left="0.5" right="0.5" top="0.5" bottom="0.5" header="0.3" footer="0.3"/>
  <pageSetup orientation="landscape" r:id="rId1"/>
  <headerFooter alignWithMargins="0"/>
  <colBreaks count="1" manualBreakCount="1">
    <brk id="31" max="3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332DA-1B46-45CD-B5D2-36F36A0822C2}">
  <sheetPr codeName="Sheet3">
    <tabColor theme="6" tint="0.59999389629810485"/>
    <pageSetUpPr fitToPage="1"/>
  </sheetPr>
  <dimension ref="A1:L34"/>
  <sheetViews>
    <sheetView tabSelected="1" zoomScaleNormal="100" workbookViewId="0">
      <selection activeCell="J10" sqref="J10"/>
    </sheetView>
  </sheetViews>
  <sheetFormatPr defaultColWidth="8.81640625" defaultRowHeight="14.5" x14ac:dyDescent="0.35"/>
  <cols>
    <col min="1" max="1" width="34.36328125" style="236" customWidth="1"/>
    <col min="2" max="2" width="10.54296875" style="236" customWidth="1"/>
    <col min="3" max="3" width="13.54296875" style="236" hidden="1" customWidth="1"/>
    <col min="4" max="4" width="10.81640625" style="235" customWidth="1"/>
    <col min="5" max="5" width="12.54296875" style="235" customWidth="1"/>
    <col min="6" max="6" width="10.54296875" style="235" customWidth="1"/>
    <col min="7" max="7" width="10.81640625" style="235" customWidth="1"/>
    <col min="8" max="8" width="11.81640625" style="237" customWidth="1"/>
    <col min="9" max="9" width="10.54296875" style="235" customWidth="1"/>
    <col min="10" max="10" width="31.36328125" style="226" customWidth="1"/>
    <col min="11" max="12" width="8.81640625" style="226" hidden="1" customWidth="1"/>
    <col min="13" max="16384" width="8.81640625" style="226"/>
  </cols>
  <sheetData>
    <row r="1" spans="1:12" ht="45" customHeight="1" thickBot="1" x14ac:dyDescent="0.4">
      <c r="A1" s="495" t="s">
        <v>599</v>
      </c>
      <c r="B1" s="495"/>
      <c r="C1" s="496"/>
      <c r="D1" s="495"/>
      <c r="E1" s="495"/>
      <c r="F1" s="495"/>
      <c r="G1" s="495"/>
      <c r="H1" s="495"/>
      <c r="I1" s="495"/>
    </row>
    <row r="2" spans="1:12" ht="15.75" customHeight="1" x14ac:dyDescent="0.35">
      <c r="A2" s="227"/>
      <c r="B2" s="227"/>
      <c r="C2" s="227"/>
      <c r="D2" s="497" t="s">
        <v>131</v>
      </c>
      <c r="E2" s="498"/>
      <c r="F2" s="499"/>
      <c r="G2" s="497" t="s">
        <v>130</v>
      </c>
      <c r="H2" s="498"/>
      <c r="I2" s="498"/>
    </row>
    <row r="3" spans="1:12" ht="41.5" x14ac:dyDescent="0.35">
      <c r="A3" s="228" t="s">
        <v>38</v>
      </c>
      <c r="B3" s="229" t="s">
        <v>126</v>
      </c>
      <c r="C3" s="229"/>
      <c r="D3" s="230" t="s">
        <v>128</v>
      </c>
      <c r="E3" s="231" t="s">
        <v>151</v>
      </c>
      <c r="F3" s="232" t="s">
        <v>152</v>
      </c>
      <c r="G3" s="233" t="s">
        <v>129</v>
      </c>
      <c r="H3" s="234" t="s">
        <v>151</v>
      </c>
      <c r="I3" s="232" t="s">
        <v>152</v>
      </c>
    </row>
    <row r="4" spans="1:12" x14ac:dyDescent="0.35">
      <c r="A4" s="279" t="str">
        <f>VLOOKUP(C4,VL_2020,2,FALSE)</f>
        <v>Dekalb DKC 111-35 VT2P RIB</v>
      </c>
      <c r="B4" s="280" t="s">
        <v>567</v>
      </c>
      <c r="C4" s="280" t="s">
        <v>224</v>
      </c>
      <c r="D4" s="281">
        <v>234.14</v>
      </c>
      <c r="E4" s="282">
        <v>1</v>
      </c>
      <c r="F4" s="283">
        <v>0.8571428571428571</v>
      </c>
      <c r="G4" s="485">
        <v>244</v>
      </c>
      <c r="H4" s="284">
        <v>1</v>
      </c>
      <c r="I4" s="283">
        <v>1</v>
      </c>
      <c r="K4" s="484">
        <f t="shared" ref="K4:K34" si="0">E4+H4</f>
        <v>2</v>
      </c>
      <c r="L4" s="484">
        <f t="shared" ref="L4:L34" si="1">AVERAGE(D4,G4)</f>
        <v>239.07</v>
      </c>
    </row>
    <row r="5" spans="1:12" x14ac:dyDescent="0.35">
      <c r="A5" t="s">
        <v>573</v>
      </c>
      <c r="B5" s="41" t="s">
        <v>567</v>
      </c>
      <c r="C5" s="41" t="s">
        <v>563</v>
      </c>
      <c r="D5" s="276"/>
      <c r="F5" s="277"/>
      <c r="G5" s="486">
        <v>234</v>
      </c>
      <c r="H5" s="278">
        <v>2</v>
      </c>
      <c r="I5" s="277">
        <v>0.66666666666666663</v>
      </c>
      <c r="K5" s="484">
        <f t="shared" si="0"/>
        <v>2</v>
      </c>
      <c r="L5" s="484">
        <f t="shared" si="1"/>
        <v>234</v>
      </c>
    </row>
    <row r="6" spans="1:12" x14ac:dyDescent="0.35">
      <c r="A6" t="s">
        <v>361</v>
      </c>
      <c r="B6" s="236" t="s">
        <v>567</v>
      </c>
      <c r="C6" s="236" t="s">
        <v>228</v>
      </c>
      <c r="D6" s="276">
        <v>224.83</v>
      </c>
      <c r="E6" s="235">
        <v>1</v>
      </c>
      <c r="F6" s="277">
        <v>0.7142857142857143</v>
      </c>
      <c r="G6" s="487">
        <v>236</v>
      </c>
      <c r="H6" s="278">
        <v>1</v>
      </c>
      <c r="I6" s="277">
        <v>0.66666666666666663</v>
      </c>
      <c r="K6" s="484">
        <f t="shared" si="0"/>
        <v>2</v>
      </c>
      <c r="L6" s="484">
        <f t="shared" si="1"/>
        <v>230.41500000000002</v>
      </c>
    </row>
    <row r="7" spans="1:12" x14ac:dyDescent="0.35">
      <c r="A7" t="s">
        <v>362</v>
      </c>
      <c r="B7" s="236" t="s">
        <v>567</v>
      </c>
      <c r="C7" s="236" t="s">
        <v>229</v>
      </c>
      <c r="D7" s="276">
        <v>224.12</v>
      </c>
      <c r="E7" s="235">
        <v>1</v>
      </c>
      <c r="F7" s="277">
        <v>0.5714285714285714</v>
      </c>
      <c r="G7" s="487">
        <v>233</v>
      </c>
      <c r="H7" s="278">
        <v>1</v>
      </c>
      <c r="I7" s="277">
        <v>0.66666666666666663</v>
      </c>
      <c r="K7" s="484">
        <f t="shared" si="0"/>
        <v>2</v>
      </c>
      <c r="L7" s="484">
        <f t="shared" si="1"/>
        <v>228.56</v>
      </c>
    </row>
    <row r="8" spans="1:12" x14ac:dyDescent="0.35">
      <c r="A8" t="s">
        <v>410</v>
      </c>
      <c r="B8" s="236" t="s">
        <v>567</v>
      </c>
      <c r="C8" s="236" t="s">
        <v>562</v>
      </c>
      <c r="D8" s="276"/>
      <c r="F8" s="277"/>
      <c r="G8" s="486">
        <v>230</v>
      </c>
      <c r="H8" s="278">
        <v>1</v>
      </c>
      <c r="I8" s="277">
        <v>0.66666666666666663</v>
      </c>
      <c r="K8" s="484">
        <f t="shared" si="0"/>
        <v>1</v>
      </c>
      <c r="L8" s="484">
        <f t="shared" si="1"/>
        <v>230</v>
      </c>
    </row>
    <row r="9" spans="1:12" x14ac:dyDescent="0.35">
      <c r="A9" t="s">
        <v>370</v>
      </c>
      <c r="B9" s="236" t="s">
        <v>567</v>
      </c>
      <c r="C9" s="236" t="s">
        <v>230</v>
      </c>
      <c r="D9" s="276">
        <v>223.89</v>
      </c>
      <c r="E9" s="235">
        <v>1</v>
      </c>
      <c r="F9" s="277">
        <v>0.8571428571428571</v>
      </c>
      <c r="G9" s="487"/>
      <c r="H9" s="278"/>
      <c r="I9" s="277"/>
      <c r="K9" s="484">
        <f t="shared" si="0"/>
        <v>1</v>
      </c>
      <c r="L9" s="484">
        <f t="shared" si="1"/>
        <v>223.89</v>
      </c>
    </row>
    <row r="10" spans="1:12" ht="15" thickBot="1" x14ac:dyDescent="0.4">
      <c r="A10" s="478" t="s">
        <v>343</v>
      </c>
      <c r="B10" s="236" t="s">
        <v>567</v>
      </c>
      <c r="C10" s="236" t="s">
        <v>225</v>
      </c>
      <c r="D10" s="276">
        <v>223.71</v>
      </c>
      <c r="E10" s="235">
        <v>1</v>
      </c>
      <c r="F10" s="277">
        <v>0.5714285714285714</v>
      </c>
      <c r="G10" s="486"/>
      <c r="H10" s="278"/>
      <c r="I10" s="277"/>
      <c r="K10" s="484">
        <f t="shared" si="0"/>
        <v>1</v>
      </c>
      <c r="L10" s="484">
        <f t="shared" si="1"/>
        <v>223.71</v>
      </c>
    </row>
    <row r="11" spans="1:12" x14ac:dyDescent="0.35">
      <c r="A11" s="19" t="s">
        <v>559</v>
      </c>
      <c r="B11" s="271" t="s">
        <v>568</v>
      </c>
      <c r="C11" s="271" t="s">
        <v>175</v>
      </c>
      <c r="D11" s="272">
        <v>225.61</v>
      </c>
      <c r="E11" s="273">
        <v>2</v>
      </c>
      <c r="F11" s="274">
        <v>0.7142857142857143</v>
      </c>
      <c r="G11" s="488">
        <v>201.9</v>
      </c>
      <c r="H11" s="275">
        <v>2</v>
      </c>
      <c r="I11" s="274">
        <v>0.46666666666666667</v>
      </c>
      <c r="K11" s="484">
        <f t="shared" si="0"/>
        <v>4</v>
      </c>
      <c r="L11" s="484">
        <f t="shared" si="1"/>
        <v>213.755</v>
      </c>
    </row>
    <row r="12" spans="1:12" x14ac:dyDescent="0.35">
      <c r="A12" t="s">
        <v>574</v>
      </c>
      <c r="B12" s="285" t="s">
        <v>568</v>
      </c>
      <c r="C12" s="285" t="s">
        <v>564</v>
      </c>
      <c r="D12" s="269"/>
      <c r="E12" s="286"/>
      <c r="F12" s="277"/>
      <c r="G12" s="270">
        <v>202.7</v>
      </c>
      <c r="H12" s="287">
        <v>4</v>
      </c>
      <c r="I12" s="277">
        <v>0.6</v>
      </c>
      <c r="K12" s="484">
        <f t="shared" si="0"/>
        <v>4</v>
      </c>
      <c r="L12" s="484">
        <f t="shared" si="1"/>
        <v>202.7</v>
      </c>
    </row>
    <row r="13" spans="1:12" x14ac:dyDescent="0.35">
      <c r="A13" t="s">
        <v>342</v>
      </c>
      <c r="B13" s="236" t="s">
        <v>568</v>
      </c>
      <c r="C13" s="236" t="s">
        <v>98</v>
      </c>
      <c r="D13" s="276"/>
      <c r="F13" s="277"/>
      <c r="G13" s="486">
        <v>200</v>
      </c>
      <c r="H13" s="278">
        <v>4</v>
      </c>
      <c r="I13" s="277">
        <v>0.46666666666666667</v>
      </c>
      <c r="K13" s="484">
        <f t="shared" si="0"/>
        <v>4</v>
      </c>
      <c r="L13" s="484">
        <f t="shared" si="1"/>
        <v>200</v>
      </c>
    </row>
    <row r="14" spans="1:12" x14ac:dyDescent="0.35">
      <c r="A14" s="19" t="s">
        <v>570</v>
      </c>
      <c r="B14" s="236" t="s">
        <v>568</v>
      </c>
      <c r="C14" s="236" t="s">
        <v>162</v>
      </c>
      <c r="D14" s="276">
        <v>220.71</v>
      </c>
      <c r="E14" s="235">
        <v>3</v>
      </c>
      <c r="F14" s="277">
        <v>0.5714285714285714</v>
      </c>
      <c r="G14" s="486"/>
      <c r="H14" s="278"/>
      <c r="I14" s="277"/>
      <c r="K14" s="484">
        <f t="shared" si="0"/>
        <v>3</v>
      </c>
      <c r="L14" s="484">
        <f t="shared" si="1"/>
        <v>220.71</v>
      </c>
    </row>
    <row r="15" spans="1:12" x14ac:dyDescent="0.35">
      <c r="A15" t="s">
        <v>346</v>
      </c>
      <c r="B15" s="41" t="s">
        <v>568</v>
      </c>
      <c r="C15" s="41" t="s">
        <v>235</v>
      </c>
      <c r="D15" s="276"/>
      <c r="F15" s="277"/>
      <c r="G15" s="486">
        <v>205.1</v>
      </c>
      <c r="H15" s="278">
        <v>3</v>
      </c>
      <c r="I15" s="277">
        <v>0.66666666666666663</v>
      </c>
      <c r="K15" s="484">
        <f t="shared" si="0"/>
        <v>3</v>
      </c>
      <c r="L15" s="484">
        <f t="shared" si="1"/>
        <v>205.1</v>
      </c>
    </row>
    <row r="16" spans="1:12" x14ac:dyDescent="0.35">
      <c r="A16" s="19" t="s">
        <v>571</v>
      </c>
      <c r="B16" s="236" t="s">
        <v>568</v>
      </c>
      <c r="C16" s="236" t="s">
        <v>182</v>
      </c>
      <c r="D16" s="276">
        <v>222.82</v>
      </c>
      <c r="E16" s="235">
        <v>2</v>
      </c>
      <c r="F16" s="277">
        <v>0.8571428571428571</v>
      </c>
      <c r="G16" s="487"/>
      <c r="H16" s="278"/>
      <c r="I16" s="277"/>
      <c r="K16" s="484">
        <f t="shared" si="0"/>
        <v>2</v>
      </c>
      <c r="L16" s="484">
        <f t="shared" si="1"/>
        <v>222.82</v>
      </c>
    </row>
    <row r="17" spans="1:12" x14ac:dyDescent="0.35">
      <c r="A17" t="s">
        <v>347</v>
      </c>
      <c r="B17" s="236" t="s">
        <v>568</v>
      </c>
      <c r="C17" s="236" t="s">
        <v>177</v>
      </c>
      <c r="D17" s="276">
        <v>216.63</v>
      </c>
      <c r="E17" s="235">
        <v>1</v>
      </c>
      <c r="F17" s="277">
        <v>0.5714285714285714</v>
      </c>
      <c r="G17" s="486">
        <v>202.9</v>
      </c>
      <c r="H17" s="278">
        <v>1</v>
      </c>
      <c r="I17" s="277">
        <v>0.73333333333333328</v>
      </c>
      <c r="K17" s="484">
        <f t="shared" si="0"/>
        <v>2</v>
      </c>
      <c r="L17" s="484">
        <f t="shared" si="1"/>
        <v>209.76499999999999</v>
      </c>
    </row>
    <row r="18" spans="1:12" x14ac:dyDescent="0.35">
      <c r="A18" t="s">
        <v>556</v>
      </c>
      <c r="B18" s="236" t="s">
        <v>568</v>
      </c>
      <c r="C18" s="236" t="s">
        <v>232</v>
      </c>
      <c r="D18" s="276">
        <v>228.05</v>
      </c>
      <c r="E18" s="235">
        <v>1</v>
      </c>
      <c r="F18" s="277">
        <v>0.8571428571428571</v>
      </c>
      <c r="G18" s="487"/>
      <c r="H18" s="278"/>
      <c r="I18" s="277"/>
      <c r="K18" s="484">
        <f t="shared" si="0"/>
        <v>1</v>
      </c>
      <c r="L18" s="484">
        <f t="shared" si="1"/>
        <v>228.05</v>
      </c>
    </row>
    <row r="19" spans="1:12" x14ac:dyDescent="0.35">
      <c r="A19" t="s">
        <v>341</v>
      </c>
      <c r="B19" s="236" t="s">
        <v>568</v>
      </c>
      <c r="C19" s="236" t="s">
        <v>233</v>
      </c>
      <c r="D19" s="276">
        <v>226.31</v>
      </c>
      <c r="E19" s="235">
        <v>1</v>
      </c>
      <c r="F19" s="277">
        <v>0.8571428571428571</v>
      </c>
      <c r="G19" s="487"/>
      <c r="H19" s="278"/>
      <c r="I19" s="277"/>
      <c r="K19" s="484">
        <f t="shared" si="0"/>
        <v>1</v>
      </c>
      <c r="L19" s="484">
        <f t="shared" si="1"/>
        <v>226.31</v>
      </c>
    </row>
    <row r="20" spans="1:12" x14ac:dyDescent="0.35">
      <c r="A20" t="s">
        <v>371</v>
      </c>
      <c r="B20" s="285" t="s">
        <v>568</v>
      </c>
      <c r="C20" s="285" t="s">
        <v>247</v>
      </c>
      <c r="D20" s="269">
        <v>225.79</v>
      </c>
      <c r="E20" s="286">
        <v>1</v>
      </c>
      <c r="F20" s="277">
        <v>1</v>
      </c>
      <c r="G20" s="270"/>
      <c r="H20" s="287"/>
      <c r="I20" s="277"/>
      <c r="K20" s="484">
        <f t="shared" si="0"/>
        <v>1</v>
      </c>
      <c r="L20" s="484">
        <f t="shared" si="1"/>
        <v>225.79</v>
      </c>
    </row>
    <row r="21" spans="1:12" x14ac:dyDescent="0.35">
      <c r="A21" t="s">
        <v>353</v>
      </c>
      <c r="B21" s="236" t="s">
        <v>568</v>
      </c>
      <c r="C21" s="236" t="s">
        <v>239</v>
      </c>
      <c r="D21" s="276">
        <v>221.75</v>
      </c>
      <c r="E21" s="235">
        <v>1</v>
      </c>
      <c r="F21" s="277">
        <v>0.8571428571428571</v>
      </c>
      <c r="G21" s="487"/>
      <c r="H21" s="278"/>
      <c r="I21" s="277"/>
      <c r="K21" s="484">
        <f t="shared" si="0"/>
        <v>1</v>
      </c>
      <c r="L21" s="484">
        <f t="shared" si="1"/>
        <v>221.75</v>
      </c>
    </row>
    <row r="22" spans="1:12" x14ac:dyDescent="0.35">
      <c r="A22" t="s">
        <v>350</v>
      </c>
      <c r="B22" s="285" t="s">
        <v>568</v>
      </c>
      <c r="C22" s="285" t="s">
        <v>238</v>
      </c>
      <c r="D22" s="269">
        <v>218.45</v>
      </c>
      <c r="E22" s="286">
        <v>1</v>
      </c>
      <c r="F22" s="277">
        <v>0.42857142857142855</v>
      </c>
      <c r="G22" s="270"/>
      <c r="H22" s="287"/>
      <c r="I22" s="277"/>
      <c r="K22" s="484">
        <f t="shared" si="0"/>
        <v>1</v>
      </c>
      <c r="L22" s="484">
        <f t="shared" si="1"/>
        <v>218.45</v>
      </c>
    </row>
    <row r="23" spans="1:12" x14ac:dyDescent="0.35">
      <c r="A23" t="s">
        <v>356</v>
      </c>
      <c r="B23" s="236" t="s">
        <v>568</v>
      </c>
      <c r="C23" s="236" t="s">
        <v>180</v>
      </c>
      <c r="D23" s="276">
        <v>218.43</v>
      </c>
      <c r="E23" s="235">
        <v>1</v>
      </c>
      <c r="F23" s="277">
        <v>0.5714285714285714</v>
      </c>
      <c r="G23" s="487"/>
      <c r="H23" s="278"/>
      <c r="I23" s="277"/>
      <c r="K23" s="484">
        <f t="shared" si="0"/>
        <v>1</v>
      </c>
      <c r="L23" s="484">
        <f t="shared" si="1"/>
        <v>218.43</v>
      </c>
    </row>
    <row r="24" spans="1:12" x14ac:dyDescent="0.35">
      <c r="A24" t="s">
        <v>354</v>
      </c>
      <c r="B24" s="236" t="s">
        <v>568</v>
      </c>
      <c r="C24" s="236" t="s">
        <v>179</v>
      </c>
      <c r="D24" s="276">
        <v>217.73</v>
      </c>
      <c r="E24" s="235">
        <v>1</v>
      </c>
      <c r="F24" s="277">
        <v>0.5714285714285714</v>
      </c>
      <c r="G24" s="487"/>
      <c r="H24" s="278"/>
      <c r="I24" s="277"/>
      <c r="K24" s="484">
        <f t="shared" si="0"/>
        <v>1</v>
      </c>
      <c r="L24" s="484">
        <f t="shared" si="1"/>
        <v>217.73</v>
      </c>
    </row>
    <row r="25" spans="1:12" x14ac:dyDescent="0.35">
      <c r="A25" t="s">
        <v>355</v>
      </c>
      <c r="B25" s="41" t="s">
        <v>568</v>
      </c>
      <c r="C25" s="41" t="s">
        <v>160</v>
      </c>
      <c r="D25" s="276">
        <v>217.04</v>
      </c>
      <c r="E25" s="235">
        <v>1</v>
      </c>
      <c r="F25" s="277">
        <v>0.5714285714285714</v>
      </c>
      <c r="G25" s="486"/>
      <c r="H25" s="278"/>
      <c r="I25" s="277"/>
      <c r="K25" s="484">
        <f t="shared" si="0"/>
        <v>1</v>
      </c>
      <c r="L25" s="484">
        <f t="shared" si="1"/>
        <v>217.04</v>
      </c>
    </row>
    <row r="26" spans="1:12" x14ac:dyDescent="0.35">
      <c r="A26" t="s">
        <v>367</v>
      </c>
      <c r="B26" s="236" t="s">
        <v>568</v>
      </c>
      <c r="C26" s="236" t="s">
        <v>161</v>
      </c>
      <c r="D26" s="276"/>
      <c r="F26" s="277"/>
      <c r="G26" s="487">
        <v>200</v>
      </c>
      <c r="H26" s="278">
        <v>1</v>
      </c>
      <c r="I26" s="277">
        <v>0.33333333333333331</v>
      </c>
      <c r="K26" s="484">
        <f t="shared" si="0"/>
        <v>1</v>
      </c>
      <c r="L26" s="484">
        <f t="shared" si="1"/>
        <v>200</v>
      </c>
    </row>
    <row r="27" spans="1:12" x14ac:dyDescent="0.35">
      <c r="A27" t="s">
        <v>368</v>
      </c>
      <c r="B27" s="236" t="s">
        <v>568</v>
      </c>
      <c r="C27" s="236" t="s">
        <v>99</v>
      </c>
      <c r="D27" s="276"/>
      <c r="F27" s="277"/>
      <c r="G27" s="486">
        <v>197.1</v>
      </c>
      <c r="H27" s="278">
        <v>1</v>
      </c>
      <c r="I27" s="277">
        <v>0.4</v>
      </c>
      <c r="K27" s="484">
        <f t="shared" si="0"/>
        <v>1</v>
      </c>
      <c r="L27" s="484">
        <f t="shared" si="1"/>
        <v>197.1</v>
      </c>
    </row>
    <row r="28" spans="1:12" ht="15" thickBot="1" x14ac:dyDescent="0.4">
      <c r="A28" t="s">
        <v>345</v>
      </c>
      <c r="B28" s="285" t="s">
        <v>568</v>
      </c>
      <c r="C28" s="285" t="s">
        <v>234</v>
      </c>
      <c r="D28" s="269"/>
      <c r="E28" s="286"/>
      <c r="F28" s="277"/>
      <c r="G28" s="270">
        <v>196.4</v>
      </c>
      <c r="H28" s="287">
        <v>1</v>
      </c>
      <c r="I28" s="277">
        <v>0.26666666666666666</v>
      </c>
      <c r="K28" s="484">
        <f t="shared" si="0"/>
        <v>1</v>
      </c>
      <c r="L28" s="484">
        <f t="shared" si="1"/>
        <v>196.4</v>
      </c>
    </row>
    <row r="29" spans="1:12" x14ac:dyDescent="0.35">
      <c r="A29" s="483" t="s">
        <v>558</v>
      </c>
      <c r="B29" s="271" t="s">
        <v>569</v>
      </c>
      <c r="C29" s="271" t="s">
        <v>174</v>
      </c>
      <c r="D29" s="272">
        <v>223.84</v>
      </c>
      <c r="E29" s="273">
        <v>2</v>
      </c>
      <c r="F29" s="274">
        <v>0.75</v>
      </c>
      <c r="G29" s="489">
        <v>209.1</v>
      </c>
      <c r="H29" s="275">
        <v>2</v>
      </c>
      <c r="I29" s="274">
        <v>0.7142857142857143</v>
      </c>
      <c r="K29" s="484">
        <f t="shared" si="0"/>
        <v>4</v>
      </c>
      <c r="L29" s="484">
        <f t="shared" si="1"/>
        <v>216.47</v>
      </c>
    </row>
    <row r="30" spans="1:12" x14ac:dyDescent="0.35">
      <c r="A30" s="19" t="s">
        <v>572</v>
      </c>
      <c r="B30" s="236" t="s">
        <v>569</v>
      </c>
      <c r="C30" s="236" t="s">
        <v>183</v>
      </c>
      <c r="D30" s="276">
        <v>223.92</v>
      </c>
      <c r="E30" s="235">
        <v>2</v>
      </c>
      <c r="F30" s="277">
        <v>0.875</v>
      </c>
      <c r="G30" s="487"/>
      <c r="H30" s="278"/>
      <c r="I30" s="277"/>
      <c r="K30" s="484">
        <f t="shared" si="0"/>
        <v>2</v>
      </c>
      <c r="L30" s="484">
        <f t="shared" si="1"/>
        <v>223.92</v>
      </c>
    </row>
    <row r="31" spans="1:12" x14ac:dyDescent="0.35">
      <c r="A31" t="s">
        <v>360</v>
      </c>
      <c r="B31" s="236" t="s">
        <v>569</v>
      </c>
      <c r="C31" s="236" t="s">
        <v>244</v>
      </c>
      <c r="D31" s="276">
        <v>222.13</v>
      </c>
      <c r="E31" s="235">
        <v>1</v>
      </c>
      <c r="F31" s="277">
        <v>1</v>
      </c>
      <c r="G31" s="487"/>
      <c r="H31" s="278"/>
      <c r="I31" s="277"/>
      <c r="K31" s="484">
        <f t="shared" si="0"/>
        <v>1</v>
      </c>
      <c r="L31" s="484">
        <f t="shared" si="1"/>
        <v>222.13</v>
      </c>
    </row>
    <row r="32" spans="1:12" x14ac:dyDescent="0.35">
      <c r="A32" t="s">
        <v>358</v>
      </c>
      <c r="B32" s="236" t="s">
        <v>569</v>
      </c>
      <c r="C32" s="236" t="s">
        <v>241</v>
      </c>
      <c r="D32" s="276">
        <v>220.97</v>
      </c>
      <c r="E32" s="235">
        <v>1</v>
      </c>
      <c r="F32" s="277">
        <v>0.875</v>
      </c>
      <c r="G32" s="486"/>
      <c r="H32" s="278"/>
      <c r="I32" s="277"/>
      <c r="K32" s="484">
        <f t="shared" si="0"/>
        <v>1</v>
      </c>
      <c r="L32" s="484">
        <f t="shared" si="1"/>
        <v>220.97</v>
      </c>
    </row>
    <row r="33" spans="1:12" x14ac:dyDescent="0.35">
      <c r="A33" t="s">
        <v>444</v>
      </c>
      <c r="B33" s="236" t="s">
        <v>569</v>
      </c>
      <c r="C33" s="236" t="s">
        <v>565</v>
      </c>
      <c r="D33" s="276"/>
      <c r="F33" s="277"/>
      <c r="G33" s="486">
        <v>213.4</v>
      </c>
      <c r="H33" s="278">
        <v>1</v>
      </c>
      <c r="I33" s="277">
        <v>0.9285714285714286</v>
      </c>
      <c r="K33" s="484">
        <f t="shared" si="0"/>
        <v>1</v>
      </c>
      <c r="L33" s="484">
        <f t="shared" si="1"/>
        <v>213.4</v>
      </c>
    </row>
    <row r="34" spans="1:12" ht="15" thickBot="1" x14ac:dyDescent="0.4">
      <c r="A34" s="478" t="s">
        <v>445</v>
      </c>
      <c r="B34" s="477" t="s">
        <v>569</v>
      </c>
      <c r="C34" s="477" t="s">
        <v>566</v>
      </c>
      <c r="D34" s="479"/>
      <c r="E34" s="480"/>
      <c r="F34" s="481"/>
      <c r="G34" s="490">
        <v>209.4</v>
      </c>
      <c r="H34" s="482">
        <v>1</v>
      </c>
      <c r="I34" s="481">
        <v>0.7857142857142857</v>
      </c>
      <c r="K34" s="484">
        <f t="shared" si="0"/>
        <v>1</v>
      </c>
      <c r="L34" s="484">
        <f t="shared" si="1"/>
        <v>209.4</v>
      </c>
    </row>
  </sheetData>
  <sortState xmlns:xlrd2="http://schemas.microsoft.com/office/spreadsheetml/2017/richdata2" ref="A29:L34">
    <sortCondition descending="1" ref="K29:K34"/>
    <sortCondition descending="1" ref="L29:L34"/>
  </sortState>
  <mergeCells count="3">
    <mergeCell ref="A1:I1"/>
    <mergeCell ref="D2:F2"/>
    <mergeCell ref="G2:I2"/>
  </mergeCells>
  <phoneticPr fontId="13" type="noConversion"/>
  <conditionalFormatting sqref="A4:I34">
    <cfRule type="expression" dxfId="967" priority="1">
      <formula>MOD(ROW(),2)=0</formula>
    </cfRule>
  </conditionalFormatting>
  <pageMargins left="0.5" right="0.5" top="0.5" bottom="0.5" header="0.3" footer="0.3"/>
  <pageSetup scale="8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3C8A-B590-43A9-BF34-2C97FFD96AE6}">
  <sheetPr codeName="Sheet27">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321</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Revere 1839 TC*</v>
      </c>
      <c r="B3" s="238" t="str">
        <f t="shared" ref="B3:B11" si="1">VLOOKUP(D3,VL_2020,3,FALSE)</f>
        <v>RR</v>
      </c>
      <c r="C3" s="238" t="str">
        <f t="shared" ref="C3:C11" si="2">VLOOKUP(D3,VL_2020,4,FALSE)</f>
        <v>TRE</v>
      </c>
      <c r="D3" s="150" t="s">
        <v>183</v>
      </c>
      <c r="E3" s="359">
        <v>230.82</v>
      </c>
      <c r="F3" s="361" t="s">
        <v>194</v>
      </c>
      <c r="G3" s="363">
        <v>17.7333</v>
      </c>
      <c r="H3" s="365" t="s">
        <v>194</v>
      </c>
      <c r="I3" s="359">
        <v>59.3</v>
      </c>
      <c r="J3" s="361" t="s">
        <v>200</v>
      </c>
      <c r="K3" s="359">
        <v>109.67</v>
      </c>
      <c r="L3" s="361" t="s">
        <v>199</v>
      </c>
      <c r="M3" s="359">
        <v>45</v>
      </c>
      <c r="N3" s="365" t="s">
        <v>194</v>
      </c>
      <c r="O3" s="363">
        <v>0</v>
      </c>
      <c r="P3" s="363"/>
      <c r="Q3" s="361"/>
      <c r="R3" s="363"/>
      <c r="S3" s="365"/>
      <c r="T3" s="363"/>
      <c r="U3" s="361"/>
    </row>
    <row r="4" spans="1:21" ht="12.65" customHeight="1" x14ac:dyDescent="0.25">
      <c r="A4" s="44" t="str">
        <f t="shared" si="0"/>
        <v>Integra 6915 TRE</v>
      </c>
      <c r="B4" s="239" t="str">
        <f t="shared" si="1"/>
        <v>RR</v>
      </c>
      <c r="C4" s="239" t="str">
        <f t="shared" si="2"/>
        <v>TRE</v>
      </c>
      <c r="D4" s="151" t="s">
        <v>244</v>
      </c>
      <c r="E4" s="322">
        <v>217.23</v>
      </c>
      <c r="F4" s="323" t="s">
        <v>194</v>
      </c>
      <c r="G4" s="305">
        <v>17.366700000000002</v>
      </c>
      <c r="H4" s="310" t="s">
        <v>194</v>
      </c>
      <c r="I4" s="322">
        <v>59.666699999999999</v>
      </c>
      <c r="J4" s="323" t="s">
        <v>200</v>
      </c>
      <c r="K4" s="322">
        <v>102.33</v>
      </c>
      <c r="L4" s="323" t="s">
        <v>193</v>
      </c>
      <c r="M4" s="322">
        <v>38.333300000000001</v>
      </c>
      <c r="N4" s="310" t="s">
        <v>198</v>
      </c>
      <c r="O4" s="305">
        <v>0</v>
      </c>
      <c r="P4" s="305"/>
      <c r="Q4" s="323"/>
      <c r="R4" s="305"/>
      <c r="S4" s="310"/>
      <c r="T4" s="305"/>
      <c r="U4" s="323"/>
    </row>
    <row r="5" spans="1:21" ht="12.5" x14ac:dyDescent="0.25">
      <c r="A5" s="44" t="str">
        <f t="shared" si="0"/>
        <v>Dekalb DKC 68-35 VT2P*</v>
      </c>
      <c r="B5" s="239" t="str">
        <f t="shared" si="1"/>
        <v>RR</v>
      </c>
      <c r="C5" s="239" t="str">
        <f t="shared" si="2"/>
        <v>VT2P</v>
      </c>
      <c r="D5" s="151" t="s">
        <v>174</v>
      </c>
      <c r="E5" s="322">
        <v>213.18</v>
      </c>
      <c r="F5" s="323" t="s">
        <v>194</v>
      </c>
      <c r="G5" s="305">
        <v>15.966699999999999</v>
      </c>
      <c r="H5" s="310" t="s">
        <v>194</v>
      </c>
      <c r="I5" s="322">
        <v>62.033299999999997</v>
      </c>
      <c r="J5" s="323" t="s">
        <v>199</v>
      </c>
      <c r="K5" s="322">
        <v>100</v>
      </c>
      <c r="L5" s="323" t="s">
        <v>200</v>
      </c>
      <c r="M5" s="322">
        <v>36.333300000000001</v>
      </c>
      <c r="N5" s="310" t="s">
        <v>195</v>
      </c>
      <c r="O5" s="305">
        <v>0</v>
      </c>
      <c r="P5" s="305"/>
      <c r="Q5" s="323"/>
      <c r="R5" s="305"/>
      <c r="S5" s="310"/>
      <c r="T5" s="305"/>
      <c r="U5" s="323"/>
    </row>
    <row r="6" spans="1:21" ht="12.5" x14ac:dyDescent="0.25">
      <c r="A6" s="44" t="str">
        <f t="shared" si="0"/>
        <v>Dyna-Gro D58VC74 RIB</v>
      </c>
      <c r="B6" s="239" t="str">
        <f t="shared" si="1"/>
        <v>RR</v>
      </c>
      <c r="C6" s="239" t="str">
        <f t="shared" si="2"/>
        <v>VT2P</v>
      </c>
      <c r="D6" s="151" t="s">
        <v>236</v>
      </c>
      <c r="E6" s="322">
        <v>208.65</v>
      </c>
      <c r="F6" s="323" t="s">
        <v>194</v>
      </c>
      <c r="G6" s="305">
        <v>17.133299999999998</v>
      </c>
      <c r="H6" s="310" t="s">
        <v>194</v>
      </c>
      <c r="I6" s="322">
        <v>61.7</v>
      </c>
      <c r="J6" s="323" t="s">
        <v>196</v>
      </c>
      <c r="K6" s="322">
        <v>98.666700000000006</v>
      </c>
      <c r="L6" s="323" t="s">
        <v>200</v>
      </c>
      <c r="M6" s="322">
        <v>35.666699999999999</v>
      </c>
      <c r="N6" s="310" t="s">
        <v>195</v>
      </c>
      <c r="O6" s="305">
        <v>0</v>
      </c>
      <c r="P6" s="305"/>
      <c r="Q6" s="323"/>
      <c r="R6" s="305"/>
      <c r="S6" s="310"/>
      <c r="T6" s="305"/>
      <c r="U6" s="323"/>
    </row>
    <row r="7" spans="1:21" ht="12.5" x14ac:dyDescent="0.25">
      <c r="A7" s="44" t="str">
        <f t="shared" si="0"/>
        <v>Innvictis A1993 T</v>
      </c>
      <c r="B7" s="239" t="str">
        <f t="shared" si="1"/>
        <v>RR</v>
      </c>
      <c r="C7" s="239" t="str">
        <f t="shared" si="2"/>
        <v>TRE</v>
      </c>
      <c r="D7" s="151" t="s">
        <v>241</v>
      </c>
      <c r="E7" s="322">
        <v>199.99</v>
      </c>
      <c r="F7" s="323" t="s">
        <v>194</v>
      </c>
      <c r="G7" s="305">
        <v>17.466699999999999</v>
      </c>
      <c r="H7" s="310" t="s">
        <v>194</v>
      </c>
      <c r="I7" s="322">
        <v>59.633299999999998</v>
      </c>
      <c r="J7" s="323" t="s">
        <v>200</v>
      </c>
      <c r="K7" s="322">
        <v>104.67</v>
      </c>
      <c r="L7" s="323" t="s">
        <v>203</v>
      </c>
      <c r="M7" s="322">
        <v>40.666699999999999</v>
      </c>
      <c r="N7" s="310" t="s">
        <v>203</v>
      </c>
      <c r="O7" s="305">
        <v>0</v>
      </c>
      <c r="P7" s="305"/>
      <c r="Q7" s="323"/>
      <c r="R7" s="305"/>
      <c r="S7" s="310"/>
      <c r="T7" s="305"/>
      <c r="U7" s="323"/>
    </row>
    <row r="8" spans="1:21" ht="12.5" x14ac:dyDescent="0.25">
      <c r="A8" s="151" t="str">
        <f t="shared" si="0"/>
        <v>Progeny PGY 2118 VT2P</v>
      </c>
      <c r="B8" s="240" t="str">
        <f t="shared" si="1"/>
        <v>RR</v>
      </c>
      <c r="C8" s="240" t="str">
        <f t="shared" si="2"/>
        <v>VT2P</v>
      </c>
      <c r="D8" s="45" t="s">
        <v>132</v>
      </c>
      <c r="E8" s="320">
        <v>198.07</v>
      </c>
      <c r="F8" s="321" t="s">
        <v>194</v>
      </c>
      <c r="G8" s="304">
        <v>16.2333</v>
      </c>
      <c r="H8" s="96" t="s">
        <v>194</v>
      </c>
      <c r="I8" s="320">
        <v>63.2</v>
      </c>
      <c r="J8" s="321" t="s">
        <v>194</v>
      </c>
      <c r="K8" s="320">
        <v>99</v>
      </c>
      <c r="L8" s="321" t="s">
        <v>200</v>
      </c>
      <c r="M8" s="320">
        <v>39.333300000000001</v>
      </c>
      <c r="N8" s="96" t="s">
        <v>276</v>
      </c>
      <c r="O8" s="304">
        <v>0</v>
      </c>
      <c r="P8" s="304"/>
      <c r="Q8" s="321"/>
      <c r="R8" s="304"/>
      <c r="S8" s="96"/>
      <c r="T8" s="304"/>
      <c r="U8" s="321"/>
    </row>
    <row r="9" spans="1:21" ht="12.5" x14ac:dyDescent="0.25">
      <c r="A9" s="151" t="str">
        <f t="shared" si="0"/>
        <v>Progeny PGY 9117 VT2P</v>
      </c>
      <c r="B9" s="240" t="str">
        <f t="shared" si="1"/>
        <v>RR</v>
      </c>
      <c r="C9" s="240" t="str">
        <f t="shared" si="2"/>
        <v>VT2P</v>
      </c>
      <c r="D9" s="45" t="s">
        <v>100</v>
      </c>
      <c r="E9" s="320">
        <v>197.5</v>
      </c>
      <c r="F9" s="321" t="s">
        <v>194</v>
      </c>
      <c r="G9" s="304">
        <v>16.899999999999999</v>
      </c>
      <c r="H9" s="96" t="s">
        <v>194</v>
      </c>
      <c r="I9" s="320">
        <v>61.2333</v>
      </c>
      <c r="J9" s="321" t="s">
        <v>196</v>
      </c>
      <c r="K9" s="320">
        <v>104.33</v>
      </c>
      <c r="L9" s="321" t="s">
        <v>203</v>
      </c>
      <c r="M9" s="320">
        <v>34</v>
      </c>
      <c r="N9" s="96" t="s">
        <v>201</v>
      </c>
      <c r="O9" s="304">
        <v>0</v>
      </c>
      <c r="P9" s="304"/>
      <c r="Q9" s="321"/>
      <c r="R9" s="304"/>
      <c r="S9" s="96"/>
      <c r="T9" s="304"/>
      <c r="U9" s="321"/>
    </row>
    <row r="10" spans="1:21" ht="12.5" x14ac:dyDescent="0.25">
      <c r="A10" s="44" t="str">
        <f t="shared" si="0"/>
        <v xml:space="preserve">Pioneer P17677YHR </v>
      </c>
      <c r="B10" s="239" t="str">
        <f t="shared" si="1"/>
        <v>RR, LL</v>
      </c>
      <c r="C10" s="239" t="str">
        <f t="shared" si="2"/>
        <v>YGCB, HX1</v>
      </c>
      <c r="D10" s="45" t="s">
        <v>246</v>
      </c>
      <c r="E10" s="320">
        <v>194.27</v>
      </c>
      <c r="F10" s="321" t="s">
        <v>194</v>
      </c>
      <c r="G10" s="304">
        <v>15.666700000000001</v>
      </c>
      <c r="H10" s="96" t="s">
        <v>194</v>
      </c>
      <c r="I10" s="320">
        <v>61.6</v>
      </c>
      <c r="J10" s="321" t="s">
        <v>196</v>
      </c>
      <c r="K10" s="320">
        <v>111</v>
      </c>
      <c r="L10" s="321" t="s">
        <v>194</v>
      </c>
      <c r="M10" s="320">
        <v>43.666699999999999</v>
      </c>
      <c r="N10" s="96" t="s">
        <v>199</v>
      </c>
      <c r="O10" s="304">
        <v>0</v>
      </c>
      <c r="P10" s="304"/>
      <c r="Q10" s="321"/>
      <c r="R10" s="304"/>
      <c r="S10" s="96"/>
      <c r="T10" s="304"/>
      <c r="U10" s="321"/>
    </row>
    <row r="11" spans="1:21" ht="12.5" x14ac:dyDescent="0.25">
      <c r="A11" s="44" t="str">
        <f t="shared" si="0"/>
        <v>Innvictis A1792 T</v>
      </c>
      <c r="B11" s="239" t="str">
        <f t="shared" si="1"/>
        <v>RR</v>
      </c>
      <c r="C11" s="239" t="str">
        <f t="shared" si="2"/>
        <v>TRE</v>
      </c>
      <c r="D11" s="45" t="s">
        <v>240</v>
      </c>
      <c r="E11" s="320">
        <v>193.16</v>
      </c>
      <c r="F11" s="321" t="s">
        <v>194</v>
      </c>
      <c r="G11" s="304">
        <v>17.433299999999999</v>
      </c>
      <c r="H11" s="96" t="s">
        <v>194</v>
      </c>
      <c r="I11" s="320">
        <v>62.1</v>
      </c>
      <c r="J11" s="321" t="s">
        <v>199</v>
      </c>
      <c r="K11" s="320">
        <v>98.333299999999994</v>
      </c>
      <c r="L11" s="321" t="s">
        <v>200</v>
      </c>
      <c r="M11" s="320">
        <v>39.666699999999999</v>
      </c>
      <c r="N11" s="96" t="s">
        <v>276</v>
      </c>
      <c r="O11" s="304">
        <v>0</v>
      </c>
      <c r="P11" s="304"/>
      <c r="Q11" s="321"/>
      <c r="R11" s="304"/>
      <c r="S11" s="96"/>
      <c r="T11" s="304"/>
      <c r="U11" s="321"/>
    </row>
    <row r="12" spans="1:21" x14ac:dyDescent="0.3">
      <c r="A12" s="59" t="s">
        <v>219</v>
      </c>
      <c r="B12" s="59"/>
      <c r="C12" s="59"/>
      <c r="D12" s="58"/>
      <c r="E12" s="326">
        <v>205.87</v>
      </c>
      <c r="F12" s="327"/>
      <c r="G12" s="117">
        <v>16.877800000000001</v>
      </c>
      <c r="H12" s="102"/>
      <c r="I12" s="326">
        <v>61.162999999999997</v>
      </c>
      <c r="J12" s="327"/>
      <c r="K12" s="326">
        <v>103.11</v>
      </c>
      <c r="L12" s="327"/>
      <c r="M12" s="112">
        <v>39.185200000000002</v>
      </c>
      <c r="N12" s="102"/>
      <c r="O12" s="336">
        <v>0</v>
      </c>
      <c r="P12" s="341"/>
      <c r="Q12" s="327"/>
      <c r="R12" s="117"/>
      <c r="S12" s="102"/>
      <c r="T12" s="341"/>
      <c r="U12" s="327"/>
    </row>
    <row r="13" spans="1:21" x14ac:dyDescent="0.3">
      <c r="A13" s="46" t="s">
        <v>220</v>
      </c>
      <c r="B13" s="46"/>
      <c r="C13" s="46"/>
      <c r="D13" s="48"/>
      <c r="E13" s="328">
        <v>16.598700000000001</v>
      </c>
      <c r="F13" s="329"/>
      <c r="G13" s="314">
        <v>0.62019999999999997</v>
      </c>
      <c r="H13" s="313"/>
      <c r="I13" s="328">
        <v>0.4335</v>
      </c>
      <c r="J13" s="329"/>
      <c r="K13" s="328">
        <v>5.4535</v>
      </c>
      <c r="L13" s="329"/>
      <c r="M13" s="312">
        <v>2.5409999999999999</v>
      </c>
      <c r="N13" s="313"/>
      <c r="O13" s="337">
        <v>0</v>
      </c>
      <c r="P13" s="342"/>
      <c r="Q13" s="329"/>
      <c r="R13" s="314"/>
      <c r="S13" s="313"/>
      <c r="T13" s="342"/>
      <c r="U13" s="329"/>
    </row>
    <row r="14" spans="1:21" ht="15" x14ac:dyDescent="0.4">
      <c r="A14" s="47" t="s">
        <v>221</v>
      </c>
      <c r="B14" s="242"/>
      <c r="C14" s="242"/>
      <c r="D14" s="28"/>
      <c r="E14" s="330" t="s">
        <v>164</v>
      </c>
      <c r="F14" s="331"/>
      <c r="G14" s="317" t="s">
        <v>164</v>
      </c>
      <c r="H14" s="316"/>
      <c r="I14" s="330">
        <v>1.3</v>
      </c>
      <c r="J14" s="331"/>
      <c r="K14" s="330">
        <v>7.34</v>
      </c>
      <c r="L14" s="331"/>
      <c r="M14" s="315">
        <v>5.81</v>
      </c>
      <c r="N14" s="316"/>
      <c r="O14" s="338" t="s">
        <v>333</v>
      </c>
      <c r="P14" s="343"/>
      <c r="Q14" s="331"/>
      <c r="R14" s="317"/>
      <c r="S14" s="316"/>
      <c r="T14" s="343"/>
      <c r="U14" s="331"/>
    </row>
    <row r="15" spans="1:21" ht="13.5" thickBot="1" x14ac:dyDescent="0.35">
      <c r="A15" s="345" t="s">
        <v>222</v>
      </c>
      <c r="B15" s="346"/>
      <c r="C15" s="346"/>
      <c r="D15" s="347"/>
      <c r="E15" s="354">
        <v>9.0265996406000006</v>
      </c>
      <c r="F15" s="333"/>
      <c r="G15" s="335">
        <v>6.3650464597000003</v>
      </c>
      <c r="H15" s="334"/>
      <c r="I15" s="332">
        <v>1.2275436046999999</v>
      </c>
      <c r="J15" s="333"/>
      <c r="K15" s="354">
        <v>4.1130422360000001</v>
      </c>
      <c r="L15" s="333"/>
      <c r="M15" s="335">
        <v>8.5631392461000004</v>
      </c>
      <c r="N15" s="334"/>
      <c r="O15" s="351"/>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429" priority="23">
      <formula>MOD(ROW(),2)=0</formula>
    </cfRule>
  </conditionalFormatting>
  <conditionalFormatting sqref="E3:E11">
    <cfRule type="top10" dxfId="428" priority="5" percent="1" rank="25"/>
    <cfRule type="aboveAverage" dxfId="427" priority="6" stopIfTrue="1"/>
  </conditionalFormatting>
  <conditionalFormatting sqref="F3:F11 H3:H11 J3:J11 L3:L11 N3:N11 Q3:Q11 S3:S11 U3:U11">
    <cfRule type="containsText" priority="3" stopIfTrue="1" operator="containsText" text="AA">
      <formula>NOT(ISERROR(SEARCH("AA",F3)))</formula>
    </cfRule>
    <cfRule type="containsText" dxfId="426" priority="4" stopIfTrue="1" operator="containsText" text="A">
      <formula>NOT(ISERROR(SEARCH("A",F3)))</formula>
    </cfRule>
  </conditionalFormatting>
  <conditionalFormatting sqref="G3:G11">
    <cfRule type="top10" dxfId="425" priority="7" percent="1" rank="25"/>
    <cfRule type="aboveAverage" dxfId="424" priority="10" stopIfTrue="1"/>
  </conditionalFormatting>
  <conditionalFormatting sqref="I3:I11">
    <cfRule type="top10" dxfId="423" priority="1" percent="1" rank="25"/>
    <cfRule type="aboveAverage" dxfId="422" priority="2" stopIfTrue="1"/>
  </conditionalFormatting>
  <conditionalFormatting sqref="K3:K11">
    <cfRule type="top10" dxfId="421" priority="8" percent="1" rank="25"/>
    <cfRule type="aboveAverage" dxfId="420" priority="9" stopIfTrue="1"/>
  </conditionalFormatting>
  <conditionalFormatting sqref="M3:M11">
    <cfRule type="top10" dxfId="419" priority="11" percent="1" rank="25"/>
    <cfRule type="aboveAverage" dxfId="418" priority="12" stopIfTrue="1"/>
  </conditionalFormatting>
  <conditionalFormatting sqref="O3:O11">
    <cfRule type="top10" dxfId="417" priority="13" percent="1" rank="25"/>
    <cfRule type="aboveAverage" dxfId="416" priority="14" stopIfTrue="1"/>
  </conditionalFormatting>
  <conditionalFormatting sqref="P3:P11">
    <cfRule type="top10" dxfId="415" priority="17" percent="1" rank="25"/>
    <cfRule type="aboveAverage" dxfId="414" priority="18" stopIfTrue="1"/>
  </conditionalFormatting>
  <conditionalFormatting sqref="R3:R11">
    <cfRule type="top10" dxfId="413" priority="19" percent="1" rank="25"/>
    <cfRule type="aboveAverage" dxfId="412" priority="20" stopIfTrue="1"/>
  </conditionalFormatting>
  <conditionalFormatting sqref="T3:T11">
    <cfRule type="top10" dxfId="411" priority="21" percent="1" rank="25"/>
    <cfRule type="aboveAverage" dxfId="410" priority="22" stopIfTrue="1"/>
  </conditionalFormatting>
  <pageMargins left="0.5" right="0.5" top="0.5" bottom="0.5" header="0.3" footer="0.3"/>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272</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2" si="0">VLOOKUP(D3,VL_2020,2,FALSE)</f>
        <v>Dekalb DKC 111-35 VT2P RIB</v>
      </c>
      <c r="B3" s="238" t="str">
        <f t="shared" ref="B3:B12" si="1">VLOOKUP(D3,VL_2020,3,FALSE)</f>
        <v>RR</v>
      </c>
      <c r="C3" s="238" t="str">
        <f t="shared" ref="C3:C12" si="2">VLOOKUP(D3,VL_2020,4,FALSE)</f>
        <v>VT2P</v>
      </c>
      <c r="D3" s="150" t="s">
        <v>224</v>
      </c>
      <c r="E3" s="359">
        <v>234.69</v>
      </c>
      <c r="F3" s="361" t="s">
        <v>194</v>
      </c>
      <c r="G3" s="363">
        <v>13.433299999999999</v>
      </c>
      <c r="H3" s="365" t="s">
        <v>199</v>
      </c>
      <c r="I3" s="359">
        <v>64.3</v>
      </c>
      <c r="J3" s="361" t="s">
        <v>194</v>
      </c>
      <c r="K3" s="359">
        <v>108.33</v>
      </c>
      <c r="L3" s="361" t="s">
        <v>194</v>
      </c>
      <c r="M3" s="359">
        <v>40.666699999999999</v>
      </c>
      <c r="N3" s="365" t="s">
        <v>194</v>
      </c>
      <c r="O3" s="363">
        <v>0</v>
      </c>
      <c r="P3" s="363"/>
      <c r="Q3" s="361"/>
      <c r="R3" s="363"/>
      <c r="S3" s="365"/>
      <c r="T3" s="363"/>
      <c r="U3" s="361"/>
    </row>
    <row r="4" spans="1:21" ht="12.65" customHeight="1" x14ac:dyDescent="0.25">
      <c r="A4" s="151" t="str">
        <f t="shared" si="0"/>
        <v>Progeny PGY 2010 TRE</v>
      </c>
      <c r="B4" s="240" t="str">
        <f t="shared" si="1"/>
        <v>RR</v>
      </c>
      <c r="C4" s="240" t="str">
        <f t="shared" si="2"/>
        <v>TRE</v>
      </c>
      <c r="D4" s="45" t="s">
        <v>181</v>
      </c>
      <c r="E4" s="320">
        <v>228.52</v>
      </c>
      <c r="F4" s="321" t="s">
        <v>194</v>
      </c>
      <c r="G4" s="304">
        <v>12.9</v>
      </c>
      <c r="H4" s="96" t="s">
        <v>193</v>
      </c>
      <c r="I4" s="320">
        <v>61.7333</v>
      </c>
      <c r="J4" s="321" t="s">
        <v>195</v>
      </c>
      <c r="K4" s="320">
        <v>105.33</v>
      </c>
      <c r="L4" s="321" t="s">
        <v>194</v>
      </c>
      <c r="M4" s="320">
        <v>42.333300000000001</v>
      </c>
      <c r="N4" s="96" t="s">
        <v>194</v>
      </c>
      <c r="O4" s="304">
        <v>0</v>
      </c>
      <c r="P4" s="304"/>
      <c r="Q4" s="321"/>
      <c r="R4" s="304"/>
      <c r="S4" s="96"/>
      <c r="T4" s="304"/>
      <c r="U4" s="321"/>
    </row>
    <row r="5" spans="1:21" ht="12.5" x14ac:dyDescent="0.25">
      <c r="A5" s="151" t="str">
        <f t="shared" si="0"/>
        <v>Innvictis A1292 VT2P</v>
      </c>
      <c r="B5" s="240" t="str">
        <f t="shared" si="1"/>
        <v>RR</v>
      </c>
      <c r="C5" s="240" t="str">
        <f t="shared" si="2"/>
        <v>VT2P</v>
      </c>
      <c r="D5" s="45" t="s">
        <v>178</v>
      </c>
      <c r="E5" s="320">
        <v>225.96</v>
      </c>
      <c r="F5" s="321" t="s">
        <v>194</v>
      </c>
      <c r="G5" s="304">
        <v>14.6333</v>
      </c>
      <c r="H5" s="96" t="s">
        <v>194</v>
      </c>
      <c r="I5" s="320">
        <v>63.666699999999999</v>
      </c>
      <c r="J5" s="321" t="s">
        <v>199</v>
      </c>
      <c r="K5" s="320">
        <v>106.67</v>
      </c>
      <c r="L5" s="321" t="s">
        <v>194</v>
      </c>
      <c r="M5" s="320">
        <v>42</v>
      </c>
      <c r="N5" s="96" t="s">
        <v>194</v>
      </c>
      <c r="O5" s="304">
        <v>0</v>
      </c>
      <c r="P5" s="304"/>
      <c r="Q5" s="321"/>
      <c r="R5" s="304"/>
      <c r="S5" s="96"/>
      <c r="T5" s="304"/>
      <c r="U5" s="321"/>
    </row>
    <row r="6" spans="1:21" ht="12.5" x14ac:dyDescent="0.25">
      <c r="A6" s="44" t="str">
        <f t="shared" si="0"/>
        <v>Dyna-Gro D53VC54 RIB</v>
      </c>
      <c r="B6" s="239" t="str">
        <f t="shared" si="1"/>
        <v>RR</v>
      </c>
      <c r="C6" s="239" t="str">
        <f t="shared" si="2"/>
        <v>VT2P</v>
      </c>
      <c r="D6" s="151" t="s">
        <v>176</v>
      </c>
      <c r="E6" s="322">
        <v>225.28</v>
      </c>
      <c r="F6" s="323" t="s">
        <v>194</v>
      </c>
      <c r="G6" s="305">
        <v>13.3</v>
      </c>
      <c r="H6" s="310" t="s">
        <v>199</v>
      </c>
      <c r="I6" s="322">
        <v>64.666700000000006</v>
      </c>
      <c r="J6" s="323" t="s">
        <v>194</v>
      </c>
      <c r="K6" s="322">
        <v>108.67</v>
      </c>
      <c r="L6" s="323" t="s">
        <v>194</v>
      </c>
      <c r="M6" s="322">
        <v>43.333300000000001</v>
      </c>
      <c r="N6" s="310" t="s">
        <v>194</v>
      </c>
      <c r="O6" s="305">
        <v>0</v>
      </c>
      <c r="P6" s="305"/>
      <c r="Q6" s="323"/>
      <c r="R6" s="305"/>
      <c r="S6" s="310"/>
      <c r="T6" s="305"/>
      <c r="U6" s="323"/>
    </row>
    <row r="7" spans="1:21" ht="12.5" x14ac:dyDescent="0.25">
      <c r="A7" s="44" t="str">
        <f t="shared" si="0"/>
        <v xml:space="preserve">Revere 113-T4C </v>
      </c>
      <c r="B7" s="239" t="str">
        <f t="shared" si="1"/>
        <v>RR</v>
      </c>
      <c r="C7" s="239" t="str">
        <f t="shared" si="2"/>
        <v>CB, VP</v>
      </c>
      <c r="D7" s="45" t="s">
        <v>230</v>
      </c>
      <c r="E7" s="320">
        <v>224.63</v>
      </c>
      <c r="F7" s="321" t="s">
        <v>194</v>
      </c>
      <c r="G7" s="304">
        <v>14.333299999999999</v>
      </c>
      <c r="H7" s="96" t="s">
        <v>194</v>
      </c>
      <c r="I7" s="320">
        <v>62.433300000000003</v>
      </c>
      <c r="J7" s="321" t="s">
        <v>198</v>
      </c>
      <c r="K7" s="320">
        <v>111.67</v>
      </c>
      <c r="L7" s="321" t="s">
        <v>194</v>
      </c>
      <c r="M7" s="320">
        <v>46.666699999999999</v>
      </c>
      <c r="N7" s="96" t="s">
        <v>194</v>
      </c>
      <c r="O7" s="304">
        <v>0</v>
      </c>
      <c r="P7" s="304"/>
      <c r="Q7" s="321"/>
      <c r="R7" s="304"/>
      <c r="S7" s="96"/>
      <c r="T7" s="304"/>
      <c r="U7" s="321"/>
    </row>
    <row r="8" spans="1:21" ht="12.5" x14ac:dyDescent="0.25">
      <c r="A8" s="151" t="str">
        <f t="shared" si="0"/>
        <v xml:space="preserve">Pioneer P13777PWUE </v>
      </c>
      <c r="B8" s="240" t="str">
        <f t="shared" si="1"/>
        <v>RR, LL, ENL, FOP</v>
      </c>
      <c r="C8" s="240" t="str">
        <f t="shared" si="2"/>
        <v>AVBL, VT2P, HX1</v>
      </c>
      <c r="D8" s="151" t="s">
        <v>228</v>
      </c>
      <c r="E8" s="322">
        <v>221.7</v>
      </c>
      <c r="F8" s="323" t="s">
        <v>194</v>
      </c>
      <c r="G8" s="305">
        <v>12.2667</v>
      </c>
      <c r="H8" s="310" t="s">
        <v>193</v>
      </c>
      <c r="I8" s="322">
        <v>62.7</v>
      </c>
      <c r="J8" s="323" t="s">
        <v>193</v>
      </c>
      <c r="K8" s="322">
        <v>112.33</v>
      </c>
      <c r="L8" s="323" t="s">
        <v>194</v>
      </c>
      <c r="M8" s="322">
        <v>41.333300000000001</v>
      </c>
      <c r="N8" s="310" t="s">
        <v>194</v>
      </c>
      <c r="O8" s="305">
        <v>0</v>
      </c>
      <c r="P8" s="305"/>
      <c r="Q8" s="323"/>
      <c r="R8" s="305"/>
      <c r="S8" s="310"/>
      <c r="T8" s="305"/>
      <c r="U8" s="323"/>
    </row>
    <row r="9" spans="1:21" ht="12.5" x14ac:dyDescent="0.25">
      <c r="A9" s="151" t="str">
        <f t="shared" si="0"/>
        <v xml:space="preserve">Pioneer P13841PWUE </v>
      </c>
      <c r="B9" s="240" t="str">
        <f t="shared" si="1"/>
        <v>RR, LL, ENL, FOP</v>
      </c>
      <c r="C9" s="240" t="str">
        <f t="shared" si="2"/>
        <v>AVBL, VT2P, HX1</v>
      </c>
      <c r="D9" s="45" t="s">
        <v>229</v>
      </c>
      <c r="E9" s="320">
        <v>221.45</v>
      </c>
      <c r="F9" s="321" t="s">
        <v>194</v>
      </c>
      <c r="G9" s="304">
        <v>12.7333</v>
      </c>
      <c r="H9" s="96" t="s">
        <v>193</v>
      </c>
      <c r="I9" s="320">
        <v>61.433300000000003</v>
      </c>
      <c r="J9" s="321" t="s">
        <v>201</v>
      </c>
      <c r="K9" s="320">
        <v>106</v>
      </c>
      <c r="L9" s="321" t="s">
        <v>194</v>
      </c>
      <c r="M9" s="320">
        <v>41</v>
      </c>
      <c r="N9" s="96" t="s">
        <v>194</v>
      </c>
      <c r="O9" s="304">
        <v>0</v>
      </c>
      <c r="P9" s="304"/>
      <c r="Q9" s="321"/>
      <c r="R9" s="304"/>
      <c r="S9" s="96"/>
      <c r="T9" s="304"/>
      <c r="U9" s="321"/>
    </row>
    <row r="10" spans="1:21" ht="12.5" x14ac:dyDescent="0.25">
      <c r="A10" s="44" t="str">
        <f t="shared" si="0"/>
        <v>Innvictis A1072 VT2P RIB</v>
      </c>
      <c r="B10" s="239" t="str">
        <f t="shared" si="1"/>
        <v>RR</v>
      </c>
      <c r="C10" s="239" t="str">
        <f t="shared" si="2"/>
        <v>VT2P</v>
      </c>
      <c r="D10" s="151" t="s">
        <v>227</v>
      </c>
      <c r="E10" s="322">
        <v>216.96</v>
      </c>
      <c r="F10" s="323" t="s">
        <v>194</v>
      </c>
      <c r="G10" s="305">
        <v>11.8</v>
      </c>
      <c r="H10" s="310" t="s">
        <v>200</v>
      </c>
      <c r="I10" s="322">
        <v>61.833300000000001</v>
      </c>
      <c r="J10" s="323" t="s">
        <v>195</v>
      </c>
      <c r="K10" s="322">
        <v>110.33</v>
      </c>
      <c r="L10" s="323" t="s">
        <v>194</v>
      </c>
      <c r="M10" s="322">
        <v>43.333300000000001</v>
      </c>
      <c r="N10" s="310" t="s">
        <v>194</v>
      </c>
      <c r="O10" s="305">
        <v>0</v>
      </c>
      <c r="P10" s="305"/>
      <c r="Q10" s="323"/>
      <c r="R10" s="305"/>
      <c r="S10" s="310"/>
      <c r="T10" s="305"/>
      <c r="U10" s="323"/>
    </row>
    <row r="11" spans="1:21" ht="12.5" x14ac:dyDescent="0.25">
      <c r="A11" s="44" t="str">
        <f t="shared" si="0"/>
        <v>Great Heart Seed HT-7360 VT2</v>
      </c>
      <c r="B11" s="239" t="str">
        <f t="shared" si="1"/>
        <v>RR</v>
      </c>
      <c r="C11" s="239" t="str">
        <f t="shared" si="2"/>
        <v>VT2P</v>
      </c>
      <c r="D11" s="45" t="s">
        <v>226</v>
      </c>
      <c r="E11" s="320">
        <v>216.8</v>
      </c>
      <c r="F11" s="321" t="s">
        <v>194</v>
      </c>
      <c r="G11" s="304">
        <v>14.6333</v>
      </c>
      <c r="H11" s="96" t="s">
        <v>194</v>
      </c>
      <c r="I11" s="320">
        <v>62.2</v>
      </c>
      <c r="J11" s="321" t="s">
        <v>195</v>
      </c>
      <c r="K11" s="320">
        <v>109.33</v>
      </c>
      <c r="L11" s="321" t="s">
        <v>194</v>
      </c>
      <c r="M11" s="320">
        <v>40.666699999999999</v>
      </c>
      <c r="N11" s="96" t="s">
        <v>194</v>
      </c>
      <c r="O11" s="304">
        <v>0</v>
      </c>
      <c r="P11" s="304"/>
      <c r="Q11" s="321"/>
      <c r="R11" s="304"/>
      <c r="S11" s="96"/>
      <c r="T11" s="304"/>
      <c r="U11" s="321"/>
    </row>
    <row r="12" spans="1:21" ht="12.5" x14ac:dyDescent="0.25">
      <c r="A12" s="44" t="str">
        <f t="shared" si="0"/>
        <v>Dyna-Gro D51VC95 RIB</v>
      </c>
      <c r="B12" s="239" t="str">
        <f t="shared" si="1"/>
        <v>RR</v>
      </c>
      <c r="C12" s="239" t="str">
        <f t="shared" si="2"/>
        <v>VT2P</v>
      </c>
      <c r="D12" s="151" t="s">
        <v>225</v>
      </c>
      <c r="E12" s="360">
        <v>212.7</v>
      </c>
      <c r="F12" s="362" t="s">
        <v>194</v>
      </c>
      <c r="G12" s="364">
        <v>12.433299999999999</v>
      </c>
      <c r="H12" s="366" t="s">
        <v>193</v>
      </c>
      <c r="I12" s="360">
        <v>62.466700000000003</v>
      </c>
      <c r="J12" s="362" t="s">
        <v>198</v>
      </c>
      <c r="K12" s="360">
        <v>102.67</v>
      </c>
      <c r="L12" s="362" t="s">
        <v>194</v>
      </c>
      <c r="M12" s="360">
        <v>34.666699999999999</v>
      </c>
      <c r="N12" s="366" t="s">
        <v>194</v>
      </c>
      <c r="O12" s="364">
        <v>0</v>
      </c>
      <c r="P12" s="364"/>
      <c r="Q12" s="362"/>
      <c r="R12" s="364"/>
      <c r="S12" s="366"/>
      <c r="T12" s="364"/>
      <c r="U12" s="362"/>
    </row>
    <row r="13" spans="1:21" x14ac:dyDescent="0.3">
      <c r="A13" s="59" t="s">
        <v>219</v>
      </c>
      <c r="B13" s="59"/>
      <c r="C13" s="59"/>
      <c r="D13" s="58"/>
      <c r="E13" s="326">
        <v>222.87</v>
      </c>
      <c r="F13" s="327"/>
      <c r="G13" s="117">
        <v>13.246700000000001</v>
      </c>
      <c r="H13" s="102"/>
      <c r="I13" s="326">
        <v>62.743299999999998</v>
      </c>
      <c r="J13" s="327"/>
      <c r="K13" s="326">
        <v>108.13</v>
      </c>
      <c r="L13" s="327"/>
      <c r="M13" s="112">
        <v>41.6</v>
      </c>
      <c r="N13" s="102"/>
      <c r="O13" s="336">
        <v>0</v>
      </c>
      <c r="P13" s="341"/>
      <c r="Q13" s="327"/>
      <c r="R13" s="117"/>
      <c r="S13" s="102"/>
      <c r="T13" s="341"/>
      <c r="U13" s="327"/>
    </row>
    <row r="14" spans="1:21" x14ac:dyDescent="0.3">
      <c r="A14" s="46" t="s">
        <v>220</v>
      </c>
      <c r="B14" s="46"/>
      <c r="C14" s="46"/>
      <c r="D14" s="48"/>
      <c r="E14" s="328">
        <v>9.3903999999999996</v>
      </c>
      <c r="F14" s="329"/>
      <c r="G14" s="314">
        <v>0.4602</v>
      </c>
      <c r="H14" s="313"/>
      <c r="I14" s="328">
        <v>0.47089999999999999</v>
      </c>
      <c r="J14" s="329"/>
      <c r="K14" s="328">
        <v>3.4447999999999999</v>
      </c>
      <c r="L14" s="329"/>
      <c r="M14" s="312">
        <v>2.706</v>
      </c>
      <c r="N14" s="313"/>
      <c r="O14" s="337">
        <v>0</v>
      </c>
      <c r="P14" s="342"/>
      <c r="Q14" s="329"/>
      <c r="R14" s="314"/>
      <c r="S14" s="313"/>
      <c r="T14" s="342"/>
      <c r="U14" s="329"/>
    </row>
    <row r="15" spans="1:21" ht="12.75" customHeight="1" x14ac:dyDescent="0.4">
      <c r="A15" s="47" t="s">
        <v>221</v>
      </c>
      <c r="B15" s="242"/>
      <c r="C15" s="242"/>
      <c r="D15" s="28"/>
      <c r="E15" s="330" t="s">
        <v>164</v>
      </c>
      <c r="F15" s="331"/>
      <c r="G15" s="317">
        <v>1.37</v>
      </c>
      <c r="H15" s="316"/>
      <c r="I15" s="330">
        <v>1.25</v>
      </c>
      <c r="J15" s="331"/>
      <c r="K15" s="330" t="s">
        <v>164</v>
      </c>
      <c r="L15" s="331"/>
      <c r="M15" s="315" t="s">
        <v>164</v>
      </c>
      <c r="N15" s="316"/>
      <c r="O15" s="338" t="s">
        <v>333</v>
      </c>
      <c r="P15" s="343"/>
      <c r="Q15" s="331"/>
      <c r="R15" s="317"/>
      <c r="S15" s="316"/>
      <c r="T15" s="343"/>
      <c r="U15" s="331"/>
    </row>
    <row r="16" spans="1:21" ht="12.75" customHeight="1" thickBot="1" x14ac:dyDescent="0.35">
      <c r="A16" s="345" t="s">
        <v>222</v>
      </c>
      <c r="B16" s="346"/>
      <c r="C16" s="346"/>
      <c r="D16" s="347"/>
      <c r="E16" s="332">
        <v>6.9847847399000003</v>
      </c>
      <c r="F16" s="333"/>
      <c r="G16" s="335">
        <v>6.0171967565999998</v>
      </c>
      <c r="H16" s="334"/>
      <c r="I16" s="332">
        <v>1.1630941524</v>
      </c>
      <c r="J16" s="333"/>
      <c r="K16" s="332">
        <v>5.1079079251000001</v>
      </c>
      <c r="L16" s="333"/>
      <c r="M16" s="335">
        <v>11.266492951</v>
      </c>
      <c r="N16" s="334"/>
      <c r="O16" s="348"/>
      <c r="P16" s="349"/>
      <c r="Q16" s="333"/>
      <c r="R16" s="350"/>
      <c r="S16" s="334"/>
      <c r="T16" s="349"/>
      <c r="U16" s="333"/>
    </row>
    <row r="17" spans="1:21" ht="12.75"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s="1" customFormat="1" x14ac:dyDescent="0.3">
      <c r="A26" s="9"/>
      <c r="B26" s="7"/>
      <c r="C26" s="7"/>
      <c r="D26" s="6"/>
      <c r="E26" s="55"/>
      <c r="F26" s="56"/>
      <c r="G26" s="114"/>
      <c r="H26" s="57"/>
      <c r="I26" s="111"/>
      <c r="J26" s="11"/>
      <c r="K26" s="114"/>
      <c r="L26" s="57"/>
      <c r="M26" s="114"/>
      <c r="N26" s="57"/>
      <c r="O26" s="3"/>
      <c r="P26" s="111"/>
      <c r="Q26" s="11"/>
      <c r="R26" s="111"/>
      <c r="S26" s="11"/>
      <c r="T26" s="111"/>
      <c r="U26" s="11"/>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409" priority="40">
      <formula>MOD(ROW(),2)=0</formula>
    </cfRule>
  </conditionalFormatting>
  <conditionalFormatting sqref="E3:E12">
    <cfRule type="aboveAverage" dxfId="408" priority="39" stopIfTrue="1"/>
    <cfRule type="top10" dxfId="407" priority="21" percent="1" rank="25"/>
  </conditionalFormatting>
  <conditionalFormatting sqref="F3:F12">
    <cfRule type="containsText" dxfId="406"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405" priority="17" percent="1" rank="25"/>
    <cfRule type="aboveAverage" dxfId="404" priority="18" stopIfTrue="1"/>
  </conditionalFormatting>
  <conditionalFormatting sqref="H3:H12">
    <cfRule type="containsText" dxfId="403"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402" priority="2" stopIfTrue="1"/>
    <cfRule type="top10" dxfId="401" priority="1" percent="1" rank="25"/>
  </conditionalFormatting>
  <conditionalFormatting sqref="J3:J12">
    <cfRule type="containsText" priority="3" stopIfTrue="1" operator="containsText" text="AA">
      <formula>NOT(ISERROR(SEARCH("AA",J3)))</formula>
    </cfRule>
    <cfRule type="containsText" dxfId="400" priority="4" stopIfTrue="1" operator="containsText" text="A">
      <formula>NOT(ISERROR(SEARCH("A",J3)))</formula>
    </cfRule>
  </conditionalFormatting>
  <conditionalFormatting sqref="K3:K12">
    <cfRule type="top10" dxfId="399" priority="19" percent="1" rank="25"/>
    <cfRule type="aboveAverage" dxfId="398" priority="20" stopIfTrue="1"/>
  </conditionalFormatting>
  <conditionalFormatting sqref="L3:L12">
    <cfRule type="containsText" priority="32" stopIfTrue="1" operator="containsText" text="AA">
      <formula>NOT(ISERROR(SEARCH("AA",L3)))</formula>
    </cfRule>
    <cfRule type="containsText" dxfId="397" priority="33" stopIfTrue="1" operator="containsText" text="A">
      <formula>NOT(ISERROR(SEARCH("A",L3)))</formula>
    </cfRule>
  </conditionalFormatting>
  <conditionalFormatting sqref="M3:M12">
    <cfRule type="aboveAverage" dxfId="396" priority="16" stopIfTrue="1"/>
    <cfRule type="top10" dxfId="395" priority="15" percent="1" rank="25"/>
    <cfRule type="aboveAverage" dxfId="394" priority="38" stopIfTrue="1"/>
  </conditionalFormatting>
  <conditionalFormatting sqref="N3:N12">
    <cfRule type="containsText" priority="30" stopIfTrue="1" operator="containsText" text="AA">
      <formula>NOT(ISERROR(SEARCH("AA",N3)))</formula>
    </cfRule>
    <cfRule type="containsText" dxfId="393" priority="31" stopIfTrue="1" operator="containsText" text="A">
      <formula>NOT(ISERROR(SEARCH("A",N3)))</formula>
    </cfRule>
  </conditionalFormatting>
  <conditionalFormatting sqref="O3:O12">
    <cfRule type="top10" dxfId="392" priority="13" percent="1" rank="25"/>
    <cfRule type="aboveAverage" dxfId="391" priority="14" stopIfTrue="1"/>
  </conditionalFormatting>
  <conditionalFormatting sqref="P3:P12">
    <cfRule type="top10" dxfId="390" priority="9" percent="1" rank="25"/>
    <cfRule type="aboveAverage" dxfId="389" priority="10" stopIfTrue="1"/>
  </conditionalFormatting>
  <conditionalFormatting sqref="Q3:Q12">
    <cfRule type="containsText" priority="26" stopIfTrue="1" operator="containsText" text="AA">
      <formula>NOT(ISERROR(SEARCH("AA",Q3)))</formula>
    </cfRule>
    <cfRule type="containsText" dxfId="388" priority="27" stopIfTrue="1" operator="containsText" text="A">
      <formula>NOT(ISERROR(SEARCH("A",Q3)))</formula>
    </cfRule>
  </conditionalFormatting>
  <conditionalFormatting sqref="R3:R12">
    <cfRule type="top10" dxfId="387" priority="7" percent="1" rank="25"/>
    <cfRule type="aboveAverage" dxfId="386" priority="8" stopIfTrue="1"/>
  </conditionalFormatting>
  <conditionalFormatting sqref="S3:S12">
    <cfRule type="containsText" priority="24" stopIfTrue="1" operator="containsText" text="AA">
      <formula>NOT(ISERROR(SEARCH("AA",S3)))</formula>
    </cfRule>
    <cfRule type="containsText" dxfId="385" priority="25" stopIfTrue="1" operator="containsText" text="A">
      <formula>NOT(ISERROR(SEARCH("A",S3)))</formula>
    </cfRule>
  </conditionalFormatting>
  <conditionalFormatting sqref="T3:T12">
    <cfRule type="top10" dxfId="384" priority="5" percent="1" rank="25"/>
    <cfRule type="aboveAverage" dxfId="383" priority="6" stopIfTrue="1"/>
  </conditionalFormatting>
  <conditionalFormatting sqref="U3:U12">
    <cfRule type="containsText" dxfId="382"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scale="96"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74B3-F7E6-4D9A-98B2-45D7D2DF984B}">
  <sheetPr codeName="Sheet29">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308</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Innvictis A1689 T</v>
      </c>
      <c r="B3" s="238" t="str">
        <f t="shared" ref="B3:B23" si="1">VLOOKUP(D3,VL_2020,3,FALSE)</f>
        <v>RR</v>
      </c>
      <c r="C3" s="238" t="str">
        <f t="shared" ref="C3:C23" si="2">VLOOKUP(D3,VL_2020,4,FALSE)</f>
        <v>TRE</v>
      </c>
      <c r="D3" s="150" t="s">
        <v>180</v>
      </c>
      <c r="E3" s="359">
        <v>227.04</v>
      </c>
      <c r="F3" s="361" t="s">
        <v>194</v>
      </c>
      <c r="G3" s="363">
        <v>14.433299999999999</v>
      </c>
      <c r="H3" s="365" t="s">
        <v>275</v>
      </c>
      <c r="I3" s="359">
        <v>64.066699999999997</v>
      </c>
      <c r="J3" s="361" t="s">
        <v>194</v>
      </c>
      <c r="K3" s="359">
        <v>106.67</v>
      </c>
      <c r="L3" s="361" t="s">
        <v>194</v>
      </c>
      <c r="M3" s="359">
        <v>43.333300000000001</v>
      </c>
      <c r="N3" s="365" t="s">
        <v>194</v>
      </c>
      <c r="O3" s="363">
        <v>0</v>
      </c>
      <c r="P3" s="363"/>
      <c r="Q3" s="361"/>
      <c r="R3" s="363"/>
      <c r="S3" s="365"/>
      <c r="T3" s="363"/>
      <c r="U3" s="361"/>
    </row>
    <row r="4" spans="1:21" ht="12.65" customHeight="1" x14ac:dyDescent="0.25">
      <c r="A4" s="44" t="str">
        <f t="shared" si="0"/>
        <v>1st Choice Seeds FC 8455 VT2P RIB</v>
      </c>
      <c r="B4" s="239" t="str">
        <f t="shared" si="1"/>
        <v>RR</v>
      </c>
      <c r="C4" s="239" t="str">
        <f t="shared" si="2"/>
        <v>VT2P</v>
      </c>
      <c r="D4" s="45" t="s">
        <v>232</v>
      </c>
      <c r="E4" s="320">
        <v>226.09</v>
      </c>
      <c r="F4" s="321" t="s">
        <v>194</v>
      </c>
      <c r="G4" s="304">
        <v>14.8667</v>
      </c>
      <c r="H4" s="96" t="s">
        <v>198</v>
      </c>
      <c r="I4" s="320">
        <v>61.4</v>
      </c>
      <c r="J4" s="321" t="s">
        <v>313</v>
      </c>
      <c r="K4" s="320">
        <v>110</v>
      </c>
      <c r="L4" s="321" t="s">
        <v>194</v>
      </c>
      <c r="M4" s="320">
        <v>37.333300000000001</v>
      </c>
      <c r="N4" s="96" t="s">
        <v>194</v>
      </c>
      <c r="O4" s="304">
        <v>0</v>
      </c>
      <c r="P4" s="304"/>
      <c r="Q4" s="321"/>
      <c r="R4" s="304"/>
      <c r="S4" s="96"/>
      <c r="T4" s="304"/>
      <c r="U4" s="321"/>
    </row>
    <row r="5" spans="1:21" ht="12.5" x14ac:dyDescent="0.25">
      <c r="A5" s="44" t="str">
        <f t="shared" si="0"/>
        <v>Revere 1627 TC**</v>
      </c>
      <c r="B5" s="239" t="str">
        <f t="shared" si="1"/>
        <v>RR</v>
      </c>
      <c r="C5" s="239" t="str">
        <f t="shared" si="2"/>
        <v>TRE</v>
      </c>
      <c r="D5" s="151" t="s">
        <v>162</v>
      </c>
      <c r="E5" s="322">
        <v>225.75</v>
      </c>
      <c r="F5" s="323" t="s">
        <v>194</v>
      </c>
      <c r="G5" s="305">
        <v>15.7</v>
      </c>
      <c r="H5" s="310" t="s">
        <v>203</v>
      </c>
      <c r="I5" s="322">
        <v>61.966700000000003</v>
      </c>
      <c r="J5" s="323" t="s">
        <v>294</v>
      </c>
      <c r="K5" s="322">
        <v>107.33</v>
      </c>
      <c r="L5" s="323" t="s">
        <v>194</v>
      </c>
      <c r="M5" s="322">
        <v>45</v>
      </c>
      <c r="N5" s="310" t="s">
        <v>194</v>
      </c>
      <c r="O5" s="305">
        <v>0</v>
      </c>
      <c r="P5" s="305"/>
      <c r="Q5" s="323"/>
      <c r="R5" s="305"/>
      <c r="S5" s="310"/>
      <c r="T5" s="305"/>
      <c r="U5" s="323"/>
    </row>
    <row r="6" spans="1:21" ht="12.5" x14ac:dyDescent="0.25">
      <c r="A6" s="44" t="str">
        <f t="shared" si="0"/>
        <v xml:space="preserve">Revere 114-P35 </v>
      </c>
      <c r="B6" s="239" t="str">
        <f t="shared" si="1"/>
        <v>RR</v>
      </c>
      <c r="C6" s="239" t="str">
        <f t="shared" si="2"/>
        <v xml:space="preserve">CB </v>
      </c>
      <c r="D6" s="45" t="s">
        <v>247</v>
      </c>
      <c r="E6" s="320">
        <v>222.55</v>
      </c>
      <c r="F6" s="321" t="s">
        <v>194</v>
      </c>
      <c r="G6" s="304">
        <v>15.066700000000001</v>
      </c>
      <c r="H6" s="96" t="s">
        <v>198</v>
      </c>
      <c r="I6" s="320">
        <v>61.466700000000003</v>
      </c>
      <c r="J6" s="321" t="s">
        <v>293</v>
      </c>
      <c r="K6" s="320">
        <v>108.67</v>
      </c>
      <c r="L6" s="321" t="s">
        <v>194</v>
      </c>
      <c r="M6" s="320">
        <v>38</v>
      </c>
      <c r="N6" s="96" t="s">
        <v>194</v>
      </c>
      <c r="O6" s="304">
        <v>0</v>
      </c>
      <c r="P6" s="304"/>
      <c r="Q6" s="321"/>
      <c r="R6" s="304"/>
      <c r="S6" s="96"/>
      <c r="T6" s="304"/>
      <c r="U6" s="321"/>
    </row>
    <row r="7" spans="1:21" ht="12.5" x14ac:dyDescent="0.25">
      <c r="A7" s="44" t="str">
        <f t="shared" si="0"/>
        <v>Innvictis A1551 VT2P</v>
      </c>
      <c r="B7" s="239" t="str">
        <f t="shared" si="1"/>
        <v>RR</v>
      </c>
      <c r="C7" s="239" t="str">
        <f t="shared" si="2"/>
        <v>VT2P</v>
      </c>
      <c r="D7" s="45" t="s">
        <v>160</v>
      </c>
      <c r="E7" s="320">
        <v>221.43</v>
      </c>
      <c r="F7" s="321" t="s">
        <v>194</v>
      </c>
      <c r="G7" s="304">
        <v>14.2333</v>
      </c>
      <c r="H7" s="96" t="s">
        <v>274</v>
      </c>
      <c r="I7" s="320">
        <v>62.7</v>
      </c>
      <c r="J7" s="321" t="s">
        <v>201</v>
      </c>
      <c r="K7" s="320">
        <v>103.33</v>
      </c>
      <c r="L7" s="321" t="s">
        <v>194</v>
      </c>
      <c r="M7" s="320">
        <v>40</v>
      </c>
      <c r="N7" s="96" t="s">
        <v>194</v>
      </c>
      <c r="O7" s="304">
        <v>0</v>
      </c>
      <c r="P7" s="304"/>
      <c r="Q7" s="321"/>
      <c r="R7" s="304"/>
      <c r="S7" s="96"/>
      <c r="T7" s="304"/>
      <c r="U7" s="321"/>
    </row>
    <row r="8" spans="1:21" ht="12.5" x14ac:dyDescent="0.25">
      <c r="A8" s="44" t="str">
        <f t="shared" si="0"/>
        <v>Progeny PGY2314 TRE*</v>
      </c>
      <c r="B8" s="239" t="str">
        <f t="shared" si="1"/>
        <v>RR</v>
      </c>
      <c r="C8" s="239" t="str">
        <f t="shared" si="2"/>
        <v>TRE</v>
      </c>
      <c r="D8" s="151" t="s">
        <v>182</v>
      </c>
      <c r="E8" s="322">
        <v>219.33</v>
      </c>
      <c r="F8" s="323" t="s">
        <v>199</v>
      </c>
      <c r="G8" s="305">
        <v>15.333299999999999</v>
      </c>
      <c r="H8" s="310" t="s">
        <v>198</v>
      </c>
      <c r="I8" s="322">
        <v>62.2</v>
      </c>
      <c r="J8" s="323" t="s">
        <v>278</v>
      </c>
      <c r="K8" s="322">
        <v>107</v>
      </c>
      <c r="L8" s="323" t="s">
        <v>194</v>
      </c>
      <c r="M8" s="322">
        <v>41.333300000000001</v>
      </c>
      <c r="N8" s="310" t="s">
        <v>194</v>
      </c>
      <c r="O8" s="305">
        <v>0</v>
      </c>
      <c r="P8" s="305"/>
      <c r="Q8" s="323"/>
      <c r="R8" s="305"/>
      <c r="S8" s="310"/>
      <c r="T8" s="305"/>
      <c r="U8" s="323"/>
    </row>
    <row r="9" spans="1:21" ht="12.5" x14ac:dyDescent="0.25">
      <c r="A9" s="151" t="str">
        <f t="shared" si="0"/>
        <v>Dekalb DKC 65-95 VT2P</v>
      </c>
      <c r="B9" s="240" t="str">
        <f t="shared" si="1"/>
        <v>RR</v>
      </c>
      <c r="C9" s="240" t="str">
        <f t="shared" si="2"/>
        <v>VT2P</v>
      </c>
      <c r="D9" s="45" t="s">
        <v>98</v>
      </c>
      <c r="E9" s="320">
        <v>216.84</v>
      </c>
      <c r="F9" s="321" t="s">
        <v>199</v>
      </c>
      <c r="G9" s="304">
        <v>14.7667</v>
      </c>
      <c r="H9" s="96" t="s">
        <v>198</v>
      </c>
      <c r="I9" s="320">
        <v>63.7667</v>
      </c>
      <c r="J9" s="321" t="s">
        <v>199</v>
      </c>
      <c r="K9" s="320">
        <v>107.33</v>
      </c>
      <c r="L9" s="321" t="s">
        <v>194</v>
      </c>
      <c r="M9" s="320">
        <v>43.333300000000001</v>
      </c>
      <c r="N9" s="96" t="s">
        <v>194</v>
      </c>
      <c r="O9" s="304">
        <v>0</v>
      </c>
      <c r="P9" s="304"/>
      <c r="Q9" s="321"/>
      <c r="R9" s="304"/>
      <c r="S9" s="96"/>
      <c r="T9" s="304"/>
      <c r="U9" s="321"/>
    </row>
    <row r="10" spans="1:21" ht="12.5" x14ac:dyDescent="0.25">
      <c r="A10" s="151" t="str">
        <f t="shared" si="0"/>
        <v>Integra 6493 VT2P</v>
      </c>
      <c r="B10" s="240" t="str">
        <f t="shared" si="1"/>
        <v>RR</v>
      </c>
      <c r="C10" s="240" t="str">
        <f t="shared" si="2"/>
        <v>VT2P</v>
      </c>
      <c r="D10" s="151" t="s">
        <v>242</v>
      </c>
      <c r="E10" s="322">
        <v>215.88</v>
      </c>
      <c r="F10" s="323" t="s">
        <v>199</v>
      </c>
      <c r="G10" s="305">
        <v>14.033300000000001</v>
      </c>
      <c r="H10" s="310" t="s">
        <v>202</v>
      </c>
      <c r="I10" s="322">
        <v>62.5</v>
      </c>
      <c r="J10" s="323" t="s">
        <v>202</v>
      </c>
      <c r="K10" s="322">
        <v>105</v>
      </c>
      <c r="L10" s="323" t="s">
        <v>194</v>
      </c>
      <c r="M10" s="322">
        <v>43.333300000000001</v>
      </c>
      <c r="N10" s="310" t="s">
        <v>194</v>
      </c>
      <c r="O10" s="305">
        <v>0</v>
      </c>
      <c r="P10" s="305"/>
      <c r="Q10" s="323"/>
      <c r="R10" s="305"/>
      <c r="S10" s="310"/>
      <c r="T10" s="305"/>
      <c r="U10" s="323"/>
    </row>
    <row r="11" spans="1:21" ht="12.5" x14ac:dyDescent="0.25">
      <c r="A11" s="151" t="str">
        <f t="shared" si="0"/>
        <v>Progeny PGY 9114 VT2P</v>
      </c>
      <c r="B11" s="240" t="str">
        <f t="shared" si="1"/>
        <v>RR</v>
      </c>
      <c r="C11" s="240" t="str">
        <f t="shared" si="2"/>
        <v>VT2P</v>
      </c>
      <c r="D11" s="45" t="s">
        <v>99</v>
      </c>
      <c r="E11" s="320">
        <v>214.42</v>
      </c>
      <c r="F11" s="321" t="s">
        <v>199</v>
      </c>
      <c r="G11" s="304">
        <v>14.6333</v>
      </c>
      <c r="H11" s="96" t="s">
        <v>198</v>
      </c>
      <c r="I11" s="320">
        <v>62.366700000000002</v>
      </c>
      <c r="J11" s="321" t="s">
        <v>278</v>
      </c>
      <c r="K11" s="320">
        <v>102.67</v>
      </c>
      <c r="L11" s="321" t="s">
        <v>194</v>
      </c>
      <c r="M11" s="320">
        <v>40.666699999999999</v>
      </c>
      <c r="N11" s="96" t="s">
        <v>194</v>
      </c>
      <c r="O11" s="304">
        <v>0</v>
      </c>
      <c r="P11" s="304"/>
      <c r="Q11" s="321"/>
      <c r="R11" s="304"/>
      <c r="S11" s="96"/>
      <c r="T11" s="304"/>
      <c r="U11" s="321"/>
    </row>
    <row r="12" spans="1:21" ht="12.5" x14ac:dyDescent="0.25">
      <c r="A12" s="44" t="str">
        <f t="shared" si="0"/>
        <v>Innvictis A1312 VT2P RIB</v>
      </c>
      <c r="B12" s="239" t="str">
        <f t="shared" si="1"/>
        <v>RR</v>
      </c>
      <c r="C12" s="239" t="str">
        <f t="shared" si="2"/>
        <v>VT2P</v>
      </c>
      <c r="D12" s="151" t="s">
        <v>239</v>
      </c>
      <c r="E12" s="322">
        <v>214.3</v>
      </c>
      <c r="F12" s="323" t="s">
        <v>199</v>
      </c>
      <c r="G12" s="305">
        <v>15.2333</v>
      </c>
      <c r="H12" s="310" t="s">
        <v>198</v>
      </c>
      <c r="I12" s="322">
        <v>60.433300000000003</v>
      </c>
      <c r="J12" s="323" t="s">
        <v>312</v>
      </c>
      <c r="K12" s="322">
        <v>105.67</v>
      </c>
      <c r="L12" s="323" t="s">
        <v>194</v>
      </c>
      <c r="M12" s="322">
        <v>40.333300000000001</v>
      </c>
      <c r="N12" s="310" t="s">
        <v>194</v>
      </c>
      <c r="O12" s="305">
        <v>0</v>
      </c>
      <c r="P12" s="305"/>
      <c r="Q12" s="323"/>
      <c r="R12" s="305"/>
      <c r="S12" s="310"/>
      <c r="T12" s="305"/>
      <c r="U12" s="323"/>
    </row>
    <row r="13" spans="1:21" ht="12.5" x14ac:dyDescent="0.25">
      <c r="A13" s="44" t="str">
        <f t="shared" si="0"/>
        <v>Innvictis A1542 T</v>
      </c>
      <c r="B13" s="239" t="str">
        <f t="shared" si="1"/>
        <v>RR</v>
      </c>
      <c r="C13" s="239" t="str">
        <f t="shared" si="2"/>
        <v>TRE</v>
      </c>
      <c r="D13" s="151" t="s">
        <v>179</v>
      </c>
      <c r="E13" s="322">
        <v>213.38</v>
      </c>
      <c r="F13" s="323" t="s">
        <v>199</v>
      </c>
      <c r="G13" s="305">
        <v>15.666700000000001</v>
      </c>
      <c r="H13" s="310" t="s">
        <v>203</v>
      </c>
      <c r="I13" s="322">
        <v>62.1</v>
      </c>
      <c r="J13" s="323" t="s">
        <v>278</v>
      </c>
      <c r="K13" s="322">
        <v>107.67</v>
      </c>
      <c r="L13" s="323" t="s">
        <v>194</v>
      </c>
      <c r="M13" s="322">
        <v>39</v>
      </c>
      <c r="N13" s="310" t="s">
        <v>194</v>
      </c>
      <c r="O13" s="305">
        <v>0</v>
      </c>
      <c r="P13" s="305"/>
      <c r="Q13" s="323"/>
      <c r="R13" s="305"/>
      <c r="S13" s="310"/>
      <c r="T13" s="305"/>
      <c r="U13" s="323"/>
    </row>
    <row r="14" spans="1:21" ht="12.5" x14ac:dyDescent="0.25">
      <c r="A14" s="44" t="str">
        <f t="shared" si="0"/>
        <v>Dekalb DKC 64-22 VT2P</v>
      </c>
      <c r="B14" s="239" t="str">
        <f t="shared" si="1"/>
        <v>RR</v>
      </c>
      <c r="C14" s="239" t="str">
        <f t="shared" si="2"/>
        <v>VT2P</v>
      </c>
      <c r="D14" s="151" t="s">
        <v>233</v>
      </c>
      <c r="E14" s="322">
        <v>212.99</v>
      </c>
      <c r="F14" s="323" t="s">
        <v>199</v>
      </c>
      <c r="G14" s="305">
        <v>15.1333</v>
      </c>
      <c r="H14" s="310" t="s">
        <v>198</v>
      </c>
      <c r="I14" s="322">
        <v>63.7333</v>
      </c>
      <c r="J14" s="323" t="s">
        <v>203</v>
      </c>
      <c r="K14" s="322">
        <v>105.33</v>
      </c>
      <c r="L14" s="323" t="s">
        <v>194</v>
      </c>
      <c r="M14" s="322">
        <v>42</v>
      </c>
      <c r="N14" s="310" t="s">
        <v>194</v>
      </c>
      <c r="O14" s="305">
        <v>0</v>
      </c>
      <c r="P14" s="305"/>
      <c r="Q14" s="323"/>
      <c r="R14" s="305"/>
      <c r="S14" s="310"/>
      <c r="T14" s="305"/>
      <c r="U14" s="323"/>
    </row>
    <row r="15" spans="1:21" ht="12.5" x14ac:dyDescent="0.25">
      <c r="A15" s="151" t="str">
        <f t="shared" si="0"/>
        <v xml:space="preserve">Pioneer P14830VYHR </v>
      </c>
      <c r="B15" s="240" t="str">
        <f t="shared" si="1"/>
        <v>RR, LL</v>
      </c>
      <c r="C15" s="240" t="str">
        <f t="shared" si="2"/>
        <v>AVBL, YGCB, HX1</v>
      </c>
      <c r="D15" s="45" t="s">
        <v>245</v>
      </c>
      <c r="E15" s="320">
        <v>212</v>
      </c>
      <c r="F15" s="321" t="s">
        <v>199</v>
      </c>
      <c r="G15" s="304">
        <v>13.066700000000001</v>
      </c>
      <c r="H15" s="96" t="s">
        <v>197</v>
      </c>
      <c r="I15" s="320">
        <v>62.833300000000001</v>
      </c>
      <c r="J15" s="321" t="s">
        <v>198</v>
      </c>
      <c r="K15" s="320">
        <v>113.33</v>
      </c>
      <c r="L15" s="321" t="s">
        <v>194</v>
      </c>
      <c r="M15" s="320">
        <v>43.666699999999999</v>
      </c>
      <c r="N15" s="96" t="s">
        <v>194</v>
      </c>
      <c r="O15" s="304">
        <v>0</v>
      </c>
      <c r="P15" s="304"/>
      <c r="Q15" s="321"/>
      <c r="R15" s="304"/>
      <c r="S15" s="96"/>
      <c r="T15" s="304"/>
      <c r="U15" s="321"/>
    </row>
    <row r="16" spans="1:21" ht="12.5" x14ac:dyDescent="0.25">
      <c r="A16" s="44" t="str">
        <f t="shared" si="0"/>
        <v>Dekalb DKC 66-06 TRE*</v>
      </c>
      <c r="B16" s="239" t="str">
        <f t="shared" si="1"/>
        <v>RR</v>
      </c>
      <c r="C16" s="239" t="str">
        <f t="shared" si="2"/>
        <v>TRE</v>
      </c>
      <c r="D16" s="151" t="s">
        <v>175</v>
      </c>
      <c r="E16" s="322">
        <v>211.56</v>
      </c>
      <c r="F16" s="323" t="s">
        <v>199</v>
      </c>
      <c r="G16" s="305">
        <v>14.966699999999999</v>
      </c>
      <c r="H16" s="310" t="s">
        <v>198</v>
      </c>
      <c r="I16" s="322">
        <v>62.2</v>
      </c>
      <c r="J16" s="323" t="s">
        <v>278</v>
      </c>
      <c r="K16" s="322">
        <v>110.67</v>
      </c>
      <c r="L16" s="323" t="s">
        <v>194</v>
      </c>
      <c r="M16" s="322">
        <v>45.666699999999999</v>
      </c>
      <c r="N16" s="310" t="s">
        <v>194</v>
      </c>
      <c r="O16" s="305">
        <v>0</v>
      </c>
      <c r="P16" s="305"/>
      <c r="Q16" s="323"/>
      <c r="R16" s="305"/>
      <c r="S16" s="310"/>
      <c r="T16" s="305"/>
      <c r="U16" s="323"/>
    </row>
    <row r="17" spans="1:21" ht="12.5" x14ac:dyDescent="0.25">
      <c r="A17" s="44" t="str">
        <f t="shared" si="0"/>
        <v>Dyna-Gro D56TC44 RIB</v>
      </c>
      <c r="B17" s="239" t="str">
        <f t="shared" si="1"/>
        <v>RR</v>
      </c>
      <c r="C17" s="239" t="str">
        <f t="shared" si="2"/>
        <v>TRE</v>
      </c>
      <c r="D17" s="45" t="s">
        <v>177</v>
      </c>
      <c r="E17" s="320">
        <v>210.73</v>
      </c>
      <c r="F17" s="321" t="s">
        <v>203</v>
      </c>
      <c r="G17" s="304">
        <v>15.3667</v>
      </c>
      <c r="H17" s="96" t="s">
        <v>198</v>
      </c>
      <c r="I17" s="320">
        <v>62.2667</v>
      </c>
      <c r="J17" s="321" t="s">
        <v>278</v>
      </c>
      <c r="K17" s="320">
        <v>108.67</v>
      </c>
      <c r="L17" s="321" t="s">
        <v>194</v>
      </c>
      <c r="M17" s="320">
        <v>44</v>
      </c>
      <c r="N17" s="96" t="s">
        <v>194</v>
      </c>
      <c r="O17" s="304">
        <v>0</v>
      </c>
      <c r="P17" s="304"/>
      <c r="Q17" s="321"/>
      <c r="R17" s="304"/>
      <c r="S17" s="96"/>
      <c r="T17" s="304"/>
      <c r="U17" s="321"/>
    </row>
    <row r="18" spans="1:21" ht="12.5" x14ac:dyDescent="0.25">
      <c r="A18" s="44" t="str">
        <f t="shared" si="0"/>
        <v>Dyna-Gro D54VC34 RIB</v>
      </c>
      <c r="B18" s="239" t="str">
        <f t="shared" si="1"/>
        <v>RR</v>
      </c>
      <c r="C18" s="239" t="str">
        <f t="shared" si="2"/>
        <v>VT2P</v>
      </c>
      <c r="D18" s="151" t="s">
        <v>234</v>
      </c>
      <c r="E18" s="322">
        <v>209.98</v>
      </c>
      <c r="F18" s="323" t="s">
        <v>203</v>
      </c>
      <c r="G18" s="305">
        <v>13.966699999999999</v>
      </c>
      <c r="H18" s="310" t="s">
        <v>202</v>
      </c>
      <c r="I18" s="322">
        <v>62.833300000000001</v>
      </c>
      <c r="J18" s="323" t="s">
        <v>198</v>
      </c>
      <c r="K18" s="322">
        <v>105.33</v>
      </c>
      <c r="L18" s="323" t="s">
        <v>194</v>
      </c>
      <c r="M18" s="322">
        <v>40.333300000000001</v>
      </c>
      <c r="N18" s="310" t="s">
        <v>194</v>
      </c>
      <c r="O18" s="305">
        <v>0</v>
      </c>
      <c r="P18" s="305"/>
      <c r="Q18" s="323"/>
      <c r="R18" s="305"/>
      <c r="S18" s="310"/>
      <c r="T18" s="305"/>
      <c r="U18" s="323"/>
    </row>
    <row r="19" spans="1:21" ht="12.5" x14ac:dyDescent="0.25">
      <c r="A19" s="44" t="str">
        <f t="shared" si="0"/>
        <v>1st Choice Seeds FC 8437 PC</v>
      </c>
      <c r="B19" s="239" t="str">
        <f t="shared" si="1"/>
        <v>RR, LL, ENL, FOP</v>
      </c>
      <c r="C19" s="239" t="str">
        <f t="shared" si="2"/>
        <v>PC</v>
      </c>
      <c r="D19" s="151" t="s">
        <v>231</v>
      </c>
      <c r="E19" s="322">
        <v>205.92</v>
      </c>
      <c r="F19" s="323" t="s">
        <v>203</v>
      </c>
      <c r="G19" s="305">
        <v>14.3667</v>
      </c>
      <c r="H19" s="310" t="s">
        <v>274</v>
      </c>
      <c r="I19" s="322">
        <v>62.433300000000003</v>
      </c>
      <c r="J19" s="323" t="s">
        <v>286</v>
      </c>
      <c r="K19" s="322">
        <v>115</v>
      </c>
      <c r="L19" s="323" t="s">
        <v>194</v>
      </c>
      <c r="M19" s="322">
        <v>38.666699999999999</v>
      </c>
      <c r="N19" s="310" t="s">
        <v>194</v>
      </c>
      <c r="O19" s="305">
        <v>0</v>
      </c>
      <c r="P19" s="305"/>
      <c r="Q19" s="323"/>
      <c r="R19" s="305"/>
      <c r="S19" s="310"/>
      <c r="T19" s="305"/>
      <c r="U19" s="323"/>
    </row>
    <row r="20" spans="1:21" ht="12.5" x14ac:dyDescent="0.25">
      <c r="A20" s="44" t="str">
        <f t="shared" si="0"/>
        <v>1st Choice Seeds FC8420 VT2 RIB</v>
      </c>
      <c r="B20" s="239" t="str">
        <f t="shared" si="1"/>
        <v>RR</v>
      </c>
      <c r="C20" s="239" t="str">
        <f t="shared" si="2"/>
        <v>VT2P</v>
      </c>
      <c r="D20" s="45" t="s">
        <v>173</v>
      </c>
      <c r="E20" s="320">
        <v>200.97</v>
      </c>
      <c r="F20" s="321" t="s">
        <v>276</v>
      </c>
      <c r="G20" s="304">
        <v>17.033300000000001</v>
      </c>
      <c r="H20" s="96" t="s">
        <v>194</v>
      </c>
      <c r="I20" s="320">
        <v>61.633299999999998</v>
      </c>
      <c r="J20" s="321" t="s">
        <v>296</v>
      </c>
      <c r="K20" s="320">
        <v>108.33</v>
      </c>
      <c r="L20" s="321" t="s">
        <v>194</v>
      </c>
      <c r="M20" s="320">
        <v>37</v>
      </c>
      <c r="N20" s="96" t="s">
        <v>194</v>
      </c>
      <c r="O20" s="304">
        <v>0</v>
      </c>
      <c r="P20" s="304"/>
      <c r="Q20" s="321"/>
      <c r="R20" s="304"/>
      <c r="S20" s="96"/>
      <c r="T20" s="304"/>
      <c r="U20" s="321"/>
    </row>
    <row r="21" spans="1:21" ht="12.5" x14ac:dyDescent="0.25">
      <c r="A21" s="44" t="str">
        <f t="shared" si="0"/>
        <v>Great Heart Seed HT-7500 TRE</v>
      </c>
      <c r="B21" s="239" t="str">
        <f t="shared" si="1"/>
        <v>RR</v>
      </c>
      <c r="C21" s="239" t="str">
        <f t="shared" si="2"/>
        <v>TRE</v>
      </c>
      <c r="D21" s="45" t="s">
        <v>238</v>
      </c>
      <c r="E21" s="320">
        <v>193.85</v>
      </c>
      <c r="F21" s="321" t="s">
        <v>198</v>
      </c>
      <c r="G21" s="304">
        <v>15.933299999999999</v>
      </c>
      <c r="H21" s="96" t="s">
        <v>199</v>
      </c>
      <c r="I21" s="320">
        <v>62.366700000000002</v>
      </c>
      <c r="J21" s="321" t="s">
        <v>278</v>
      </c>
      <c r="K21" s="320">
        <v>114.67</v>
      </c>
      <c r="L21" s="321" t="s">
        <v>194</v>
      </c>
      <c r="M21" s="320">
        <v>44.333300000000001</v>
      </c>
      <c r="N21" s="96" t="s">
        <v>194</v>
      </c>
      <c r="O21" s="304">
        <v>0</v>
      </c>
      <c r="P21" s="304"/>
      <c r="Q21" s="321"/>
      <c r="R21" s="304"/>
      <c r="S21" s="96"/>
      <c r="T21" s="304"/>
      <c r="U21" s="321"/>
    </row>
    <row r="22" spans="1:21" ht="12.5" x14ac:dyDescent="0.25">
      <c r="A22" s="44" t="str">
        <f t="shared" si="0"/>
        <v>Dyna-Gro D55VC80 RIB</v>
      </c>
      <c r="B22" s="239" t="str">
        <f t="shared" si="1"/>
        <v>RR</v>
      </c>
      <c r="C22" s="239" t="str">
        <f t="shared" si="2"/>
        <v>VT2P </v>
      </c>
      <c r="D22" s="151" t="s">
        <v>235</v>
      </c>
      <c r="E22" s="322">
        <v>185.5</v>
      </c>
      <c r="F22" s="323" t="s">
        <v>195</v>
      </c>
      <c r="G22" s="305">
        <v>15.9</v>
      </c>
      <c r="H22" s="310" t="s">
        <v>199</v>
      </c>
      <c r="I22" s="322">
        <v>60.966700000000003</v>
      </c>
      <c r="J22" s="323" t="s">
        <v>310</v>
      </c>
      <c r="K22" s="322">
        <v>107.67</v>
      </c>
      <c r="L22" s="323" t="s">
        <v>194</v>
      </c>
      <c r="M22" s="322">
        <v>39</v>
      </c>
      <c r="N22" s="310" t="s">
        <v>194</v>
      </c>
      <c r="O22" s="305">
        <v>0</v>
      </c>
      <c r="P22" s="305"/>
      <c r="Q22" s="323"/>
      <c r="R22" s="305"/>
      <c r="S22" s="310"/>
      <c r="T22" s="305"/>
      <c r="U22" s="323"/>
    </row>
    <row r="23" spans="1:21" ht="12.5" x14ac:dyDescent="0.25">
      <c r="A23" s="44" t="str">
        <f t="shared" si="0"/>
        <v>Progeny PGY 2215 TRE</v>
      </c>
      <c r="B23" s="239" t="str">
        <f t="shared" si="1"/>
        <v>RR</v>
      </c>
      <c r="C23" s="239" t="str">
        <f t="shared" si="2"/>
        <v>TRE</v>
      </c>
      <c r="D23" s="151" t="s">
        <v>161</v>
      </c>
      <c r="E23" s="360">
        <v>174.72</v>
      </c>
      <c r="F23" s="362" t="s">
        <v>201</v>
      </c>
      <c r="G23" s="364">
        <v>14.7667</v>
      </c>
      <c r="H23" s="366" t="s">
        <v>198</v>
      </c>
      <c r="I23" s="360">
        <v>62.7333</v>
      </c>
      <c r="J23" s="362" t="s">
        <v>195</v>
      </c>
      <c r="K23" s="360">
        <v>111</v>
      </c>
      <c r="L23" s="362" t="s">
        <v>194</v>
      </c>
      <c r="M23" s="360">
        <v>42</v>
      </c>
      <c r="N23" s="366" t="s">
        <v>194</v>
      </c>
      <c r="O23" s="364">
        <v>0</v>
      </c>
      <c r="P23" s="364"/>
      <c r="Q23" s="362"/>
      <c r="R23" s="364"/>
      <c r="S23" s="366"/>
      <c r="T23" s="364"/>
      <c r="U23" s="362"/>
    </row>
    <row r="24" spans="1:21" x14ac:dyDescent="0.3">
      <c r="A24" s="59" t="s">
        <v>219</v>
      </c>
      <c r="B24" s="59"/>
      <c r="C24" s="59"/>
      <c r="D24" s="58"/>
      <c r="E24" s="326">
        <v>211.2</v>
      </c>
      <c r="F24" s="327"/>
      <c r="G24" s="117">
        <v>14.974600000000001</v>
      </c>
      <c r="H24" s="102"/>
      <c r="I24" s="326">
        <v>62.331699999999998</v>
      </c>
      <c r="J24" s="327"/>
      <c r="K24" s="326">
        <v>108.16</v>
      </c>
      <c r="L24" s="327"/>
      <c r="M24" s="112">
        <v>41.349200000000003</v>
      </c>
      <c r="N24" s="102"/>
      <c r="O24" s="336">
        <v>0</v>
      </c>
      <c r="P24" s="341"/>
      <c r="Q24" s="327"/>
      <c r="R24" s="117"/>
      <c r="S24" s="102"/>
      <c r="T24" s="341"/>
      <c r="U24" s="327"/>
    </row>
    <row r="25" spans="1:21" x14ac:dyDescent="0.3">
      <c r="A25" s="46" t="s">
        <v>220</v>
      </c>
      <c r="B25" s="46"/>
      <c r="C25" s="46"/>
      <c r="D25" s="48"/>
      <c r="E25" s="328">
        <v>11.1911</v>
      </c>
      <c r="F25" s="329"/>
      <c r="G25" s="314">
        <v>0.69350000000000001</v>
      </c>
      <c r="H25" s="313"/>
      <c r="I25" s="328">
        <v>0.48499999999999999</v>
      </c>
      <c r="J25" s="329"/>
      <c r="K25" s="328">
        <v>2.7927</v>
      </c>
      <c r="L25" s="329"/>
      <c r="M25" s="312">
        <v>3.4914999999999998</v>
      </c>
      <c r="N25" s="313"/>
      <c r="O25" s="337">
        <v>0</v>
      </c>
      <c r="P25" s="342"/>
      <c r="Q25" s="329"/>
      <c r="R25" s="314"/>
      <c r="S25" s="313"/>
      <c r="T25" s="342"/>
      <c r="U25" s="329"/>
    </row>
    <row r="26" spans="1:21" ht="15" x14ac:dyDescent="0.4">
      <c r="A26" s="47" t="s">
        <v>221</v>
      </c>
      <c r="B26" s="242"/>
      <c r="C26" s="242"/>
      <c r="D26" s="28"/>
      <c r="E26" s="330">
        <v>25.5</v>
      </c>
      <c r="F26" s="331"/>
      <c r="G26" s="317">
        <v>1.51</v>
      </c>
      <c r="H26" s="316"/>
      <c r="I26" s="330">
        <v>1.01</v>
      </c>
      <c r="J26" s="331"/>
      <c r="K26" s="330" t="s">
        <v>164</v>
      </c>
      <c r="L26" s="331"/>
      <c r="M26" s="315" t="s">
        <v>164</v>
      </c>
      <c r="N26" s="316"/>
      <c r="O26" s="338" t="s">
        <v>333</v>
      </c>
      <c r="P26" s="343"/>
      <c r="Q26" s="331"/>
      <c r="R26" s="317"/>
      <c r="S26" s="316"/>
      <c r="T26" s="343"/>
      <c r="U26" s="331"/>
    </row>
    <row r="27" spans="1:21" ht="13.5" thickBot="1" x14ac:dyDescent="0.35">
      <c r="A27" s="345" t="s">
        <v>222</v>
      </c>
      <c r="B27" s="346"/>
      <c r="C27" s="346"/>
      <c r="D27" s="347"/>
      <c r="E27" s="332">
        <v>7.3165188493000004</v>
      </c>
      <c r="F27" s="333"/>
      <c r="G27" s="335">
        <v>6.0930498105000002</v>
      </c>
      <c r="H27" s="334"/>
      <c r="I27" s="332">
        <v>0.98492224699999997</v>
      </c>
      <c r="J27" s="333"/>
      <c r="K27" s="332">
        <v>4.3162970132999998</v>
      </c>
      <c r="L27" s="333"/>
      <c r="M27" s="335">
        <v>14.366689232000001</v>
      </c>
      <c r="N27" s="334"/>
      <c r="O27" s="351"/>
      <c r="P27" s="352"/>
      <c r="Q27" s="333"/>
      <c r="R27" s="350"/>
      <c r="S27" s="334"/>
      <c r="T27" s="352"/>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381" priority="23">
      <formula>MOD(ROW(),2)=0</formula>
    </cfRule>
  </conditionalFormatting>
  <conditionalFormatting sqref="E3:E23">
    <cfRule type="top10" dxfId="380" priority="5" percent="1" rank="25"/>
    <cfRule type="aboveAverage" dxfId="379" priority="6" stopIfTrue="1"/>
  </conditionalFormatting>
  <conditionalFormatting sqref="F3:F23 H3:H23 J3:J23 L3:L23 N3:N23 Q3:Q23 S3:S23 U3:U23">
    <cfRule type="containsText" priority="3" stopIfTrue="1" operator="containsText" text="AA">
      <formula>NOT(ISERROR(SEARCH("AA",F3)))</formula>
    </cfRule>
    <cfRule type="containsText" dxfId="378" priority="4" stopIfTrue="1" operator="containsText" text="A">
      <formula>NOT(ISERROR(SEARCH("A",F3)))</formula>
    </cfRule>
  </conditionalFormatting>
  <conditionalFormatting sqref="G3:G23">
    <cfRule type="top10" dxfId="377" priority="7" percent="1" rank="25"/>
    <cfRule type="aboveAverage" dxfId="376" priority="10" stopIfTrue="1"/>
  </conditionalFormatting>
  <conditionalFormatting sqref="I3:I23">
    <cfRule type="top10" dxfId="375" priority="1" percent="1" rank="25"/>
    <cfRule type="aboveAverage" dxfId="374" priority="2" stopIfTrue="1"/>
  </conditionalFormatting>
  <conditionalFormatting sqref="K3:K23">
    <cfRule type="top10" dxfId="373" priority="8" percent="1" rank="25"/>
    <cfRule type="aboveAverage" dxfId="372" priority="9" stopIfTrue="1"/>
  </conditionalFormatting>
  <conditionalFormatting sqref="M3:M23">
    <cfRule type="top10" dxfId="371" priority="11" percent="1" rank="25"/>
    <cfRule type="aboveAverage" dxfId="370" priority="12" stopIfTrue="1"/>
  </conditionalFormatting>
  <conditionalFormatting sqref="O3:O23">
    <cfRule type="top10" dxfId="369" priority="13" percent="1" rank="25"/>
    <cfRule type="aboveAverage" dxfId="368" priority="14" stopIfTrue="1"/>
  </conditionalFormatting>
  <conditionalFormatting sqref="P3:P23">
    <cfRule type="top10" dxfId="367" priority="17" percent="1" rank="25"/>
    <cfRule type="aboveAverage" dxfId="366" priority="18" stopIfTrue="1"/>
  </conditionalFormatting>
  <conditionalFormatting sqref="R3:R23">
    <cfRule type="top10" dxfId="365" priority="19" percent="1" rank="25"/>
    <cfRule type="aboveAverage" dxfId="364" priority="20" stopIfTrue="1"/>
  </conditionalFormatting>
  <conditionalFormatting sqref="T3:T23">
    <cfRule type="top10" dxfId="363" priority="21" percent="1" rank="25"/>
    <cfRule type="aboveAverage" dxfId="362" priority="22" stopIfTrue="1"/>
  </conditionalFormatting>
  <pageMargins left="0.5" right="0.5" top="0.5" bottom="0.5" header="0.3" footer="0.3"/>
  <pageSetup orientation="landscape" r:id="rId1"/>
  <headerFooter alignWithMargins="0"/>
  <colBreaks count="1" manualBreakCount="1">
    <brk id="31" max="33"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6B29-FA62-4DD5-8FF0-97CD6CDB8956}">
  <sheetPr codeName="Sheet30">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322</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Dekalb DKC 68-35 VT2P*</v>
      </c>
      <c r="B3" s="238" t="str">
        <f t="shared" ref="B3:B11" si="1">VLOOKUP(D3,VL_2020,3,FALSE)</f>
        <v>RR</v>
      </c>
      <c r="C3" s="238" t="str">
        <f t="shared" ref="C3:C11" si="2">VLOOKUP(D3,VL_2020,4,FALSE)</f>
        <v>VT2P</v>
      </c>
      <c r="D3" s="150" t="s">
        <v>174</v>
      </c>
      <c r="E3" s="359">
        <v>225.17</v>
      </c>
      <c r="F3" s="361" t="s">
        <v>194</v>
      </c>
      <c r="G3" s="363">
        <v>15.1</v>
      </c>
      <c r="H3" s="365" t="s">
        <v>194</v>
      </c>
      <c r="I3" s="359">
        <v>63.533299999999997</v>
      </c>
      <c r="J3" s="361" t="s">
        <v>199</v>
      </c>
      <c r="K3" s="359">
        <v>107.33</v>
      </c>
      <c r="L3" s="361" t="s">
        <v>198</v>
      </c>
      <c r="M3" s="359">
        <v>39.666699999999999</v>
      </c>
      <c r="N3" s="365" t="s">
        <v>195</v>
      </c>
      <c r="O3" s="363">
        <v>0</v>
      </c>
      <c r="P3" s="363"/>
      <c r="Q3" s="361"/>
      <c r="R3" s="363"/>
      <c r="S3" s="365"/>
      <c r="T3" s="363"/>
      <c r="U3" s="361"/>
    </row>
    <row r="4" spans="1:21" ht="12.65" customHeight="1" x14ac:dyDescent="0.25">
      <c r="A4" s="44" t="str">
        <f t="shared" si="0"/>
        <v>Integra 6915 TRE</v>
      </c>
      <c r="B4" s="239" t="str">
        <f t="shared" si="1"/>
        <v>RR</v>
      </c>
      <c r="C4" s="239" t="str">
        <f t="shared" si="2"/>
        <v>TRE</v>
      </c>
      <c r="D4" s="151" t="s">
        <v>244</v>
      </c>
      <c r="E4" s="322">
        <v>214.5</v>
      </c>
      <c r="F4" s="323" t="s">
        <v>199</v>
      </c>
      <c r="G4" s="305">
        <v>15.7333</v>
      </c>
      <c r="H4" s="310" t="s">
        <v>194</v>
      </c>
      <c r="I4" s="322">
        <v>61.2667</v>
      </c>
      <c r="J4" s="323" t="s">
        <v>197</v>
      </c>
      <c r="K4" s="322">
        <v>111.33</v>
      </c>
      <c r="L4" s="323" t="s">
        <v>199</v>
      </c>
      <c r="M4" s="322">
        <v>47</v>
      </c>
      <c r="N4" s="310" t="s">
        <v>199</v>
      </c>
      <c r="O4" s="305">
        <v>0</v>
      </c>
      <c r="P4" s="305"/>
      <c r="Q4" s="323"/>
      <c r="R4" s="305"/>
      <c r="S4" s="310"/>
      <c r="T4" s="305"/>
      <c r="U4" s="323"/>
    </row>
    <row r="5" spans="1:21" ht="12.5" x14ac:dyDescent="0.25">
      <c r="A5" s="44" t="str">
        <f t="shared" si="0"/>
        <v xml:space="preserve">Pioneer P17677YHR </v>
      </c>
      <c r="B5" s="239" t="str">
        <f t="shared" si="1"/>
        <v>RR, LL</v>
      </c>
      <c r="C5" s="239" t="str">
        <f t="shared" si="2"/>
        <v>YGCB, HX1</v>
      </c>
      <c r="D5" s="45" t="s">
        <v>246</v>
      </c>
      <c r="E5" s="320">
        <v>207.97</v>
      </c>
      <c r="F5" s="321" t="s">
        <v>203</v>
      </c>
      <c r="G5" s="304">
        <v>14.466699999999999</v>
      </c>
      <c r="H5" s="96" t="s">
        <v>194</v>
      </c>
      <c r="I5" s="320">
        <v>62.933300000000003</v>
      </c>
      <c r="J5" s="321" t="s">
        <v>203</v>
      </c>
      <c r="K5" s="320">
        <v>113.67</v>
      </c>
      <c r="L5" s="321" t="s">
        <v>194</v>
      </c>
      <c r="M5" s="320">
        <v>46.333300000000001</v>
      </c>
      <c r="N5" s="96" t="s">
        <v>199</v>
      </c>
      <c r="O5" s="304">
        <v>0</v>
      </c>
      <c r="P5" s="304"/>
      <c r="Q5" s="321"/>
      <c r="R5" s="304"/>
      <c r="S5" s="96"/>
      <c r="T5" s="304"/>
      <c r="U5" s="321"/>
    </row>
    <row r="6" spans="1:21" ht="12.5" x14ac:dyDescent="0.25">
      <c r="A6" s="44" t="str">
        <f t="shared" si="0"/>
        <v>Dyna-Gro D58VC74 RIB</v>
      </c>
      <c r="B6" s="239" t="str">
        <f t="shared" si="1"/>
        <v>RR</v>
      </c>
      <c r="C6" s="239" t="str">
        <f t="shared" si="2"/>
        <v>VT2P</v>
      </c>
      <c r="D6" s="151" t="s">
        <v>236</v>
      </c>
      <c r="E6" s="322">
        <v>204.39</v>
      </c>
      <c r="F6" s="323" t="s">
        <v>203</v>
      </c>
      <c r="G6" s="305">
        <v>15.8</v>
      </c>
      <c r="H6" s="310" t="s">
        <v>194</v>
      </c>
      <c r="I6" s="322">
        <v>62.833300000000001</v>
      </c>
      <c r="J6" s="323" t="s">
        <v>198</v>
      </c>
      <c r="K6" s="322">
        <v>102.33</v>
      </c>
      <c r="L6" s="323" t="s">
        <v>197</v>
      </c>
      <c r="M6" s="322">
        <v>42</v>
      </c>
      <c r="N6" s="310" t="s">
        <v>198</v>
      </c>
      <c r="O6" s="305">
        <v>0</v>
      </c>
      <c r="P6" s="305"/>
      <c r="Q6" s="323"/>
      <c r="R6" s="305"/>
      <c r="S6" s="310"/>
      <c r="T6" s="305"/>
      <c r="U6" s="323"/>
    </row>
    <row r="7" spans="1:21" ht="12.5" x14ac:dyDescent="0.25">
      <c r="A7" s="44" t="str">
        <f t="shared" si="0"/>
        <v>Innvictis A1792 T</v>
      </c>
      <c r="B7" s="239" t="str">
        <f t="shared" si="1"/>
        <v>RR</v>
      </c>
      <c r="C7" s="239" t="str">
        <f t="shared" si="2"/>
        <v>TRE</v>
      </c>
      <c r="D7" s="45" t="s">
        <v>240</v>
      </c>
      <c r="E7" s="320">
        <v>202.77</v>
      </c>
      <c r="F7" s="321" t="s">
        <v>203</v>
      </c>
      <c r="G7" s="304">
        <v>14.6333</v>
      </c>
      <c r="H7" s="96" t="s">
        <v>194</v>
      </c>
      <c r="I7" s="320">
        <v>63.966700000000003</v>
      </c>
      <c r="J7" s="321" t="s">
        <v>199</v>
      </c>
      <c r="K7" s="320">
        <v>104.67</v>
      </c>
      <c r="L7" s="321" t="s">
        <v>202</v>
      </c>
      <c r="M7" s="320">
        <v>44.666699999999999</v>
      </c>
      <c r="N7" s="96" t="s">
        <v>203</v>
      </c>
      <c r="O7" s="304">
        <v>0</v>
      </c>
      <c r="P7" s="304"/>
      <c r="Q7" s="321"/>
      <c r="R7" s="304"/>
      <c r="S7" s="96"/>
      <c r="T7" s="304"/>
      <c r="U7" s="321"/>
    </row>
    <row r="8" spans="1:21" ht="12.5" x14ac:dyDescent="0.25">
      <c r="A8" s="44" t="str">
        <f t="shared" si="0"/>
        <v>Innvictis A1993 T</v>
      </c>
      <c r="B8" s="239" t="str">
        <f t="shared" si="1"/>
        <v>RR</v>
      </c>
      <c r="C8" s="239" t="str">
        <f t="shared" si="2"/>
        <v>TRE</v>
      </c>
      <c r="D8" s="151" t="s">
        <v>241</v>
      </c>
      <c r="E8" s="322">
        <v>201.25</v>
      </c>
      <c r="F8" s="323" t="s">
        <v>276</v>
      </c>
      <c r="G8" s="305">
        <v>14.6333</v>
      </c>
      <c r="H8" s="310" t="s">
        <v>194</v>
      </c>
      <c r="I8" s="322">
        <v>61.5</v>
      </c>
      <c r="J8" s="323" t="s">
        <v>197</v>
      </c>
      <c r="K8" s="322">
        <v>111</v>
      </c>
      <c r="L8" s="323" t="s">
        <v>203</v>
      </c>
      <c r="M8" s="322">
        <v>48.666699999999999</v>
      </c>
      <c r="N8" s="310" t="s">
        <v>194</v>
      </c>
      <c r="O8" s="305">
        <v>0</v>
      </c>
      <c r="P8" s="305"/>
      <c r="Q8" s="323"/>
      <c r="R8" s="305"/>
      <c r="S8" s="310"/>
      <c r="T8" s="305"/>
      <c r="U8" s="323"/>
    </row>
    <row r="9" spans="1:21" ht="12.5" x14ac:dyDescent="0.25">
      <c r="A9" s="44" t="str">
        <f t="shared" si="0"/>
        <v>Revere 1839 TC*</v>
      </c>
      <c r="B9" s="239" t="str">
        <f t="shared" si="1"/>
        <v>RR</v>
      </c>
      <c r="C9" s="239" t="str">
        <f t="shared" si="2"/>
        <v>TRE</v>
      </c>
      <c r="D9" s="151" t="s">
        <v>183</v>
      </c>
      <c r="E9" s="322">
        <v>187.66</v>
      </c>
      <c r="F9" s="323" t="s">
        <v>198</v>
      </c>
      <c r="G9" s="305">
        <v>15.8</v>
      </c>
      <c r="H9" s="310" t="s">
        <v>194</v>
      </c>
      <c r="I9" s="322">
        <v>61.633299999999998</v>
      </c>
      <c r="J9" s="323" t="s">
        <v>202</v>
      </c>
      <c r="K9" s="322">
        <v>110.67</v>
      </c>
      <c r="L9" s="323" t="s">
        <v>203</v>
      </c>
      <c r="M9" s="322">
        <v>48</v>
      </c>
      <c r="N9" s="310" t="s">
        <v>199</v>
      </c>
      <c r="O9" s="305">
        <v>0</v>
      </c>
      <c r="P9" s="305"/>
      <c r="Q9" s="323"/>
      <c r="R9" s="305"/>
      <c r="S9" s="310"/>
      <c r="T9" s="305"/>
      <c r="U9" s="323"/>
    </row>
    <row r="10" spans="1:21" ht="12.5" x14ac:dyDescent="0.25">
      <c r="A10" s="151" t="str">
        <f t="shared" si="0"/>
        <v>Progeny PGY 9117 VT2P</v>
      </c>
      <c r="B10" s="240" t="str">
        <f t="shared" si="1"/>
        <v>RR</v>
      </c>
      <c r="C10" s="240" t="str">
        <f t="shared" si="2"/>
        <v>VT2P</v>
      </c>
      <c r="D10" s="45" t="s">
        <v>100</v>
      </c>
      <c r="E10" s="320">
        <v>183.07</v>
      </c>
      <c r="F10" s="321" t="s">
        <v>195</v>
      </c>
      <c r="G10" s="304">
        <v>16.166699999999999</v>
      </c>
      <c r="H10" s="96" t="s">
        <v>194</v>
      </c>
      <c r="I10" s="320">
        <v>62.2</v>
      </c>
      <c r="J10" s="321" t="s">
        <v>274</v>
      </c>
      <c r="K10" s="320">
        <v>106.67</v>
      </c>
      <c r="L10" s="321" t="s">
        <v>274</v>
      </c>
      <c r="M10" s="320">
        <v>37.666699999999999</v>
      </c>
      <c r="N10" s="96" t="s">
        <v>201</v>
      </c>
      <c r="O10" s="304">
        <v>0</v>
      </c>
      <c r="P10" s="304"/>
      <c r="Q10" s="321"/>
      <c r="R10" s="304"/>
      <c r="S10" s="96"/>
      <c r="T10" s="304"/>
      <c r="U10" s="321"/>
    </row>
    <row r="11" spans="1:21" ht="12.5" x14ac:dyDescent="0.25">
      <c r="A11" s="151" t="str">
        <f t="shared" si="0"/>
        <v>Progeny PGY 2118 VT2P</v>
      </c>
      <c r="B11" s="240" t="str">
        <f t="shared" si="1"/>
        <v>RR</v>
      </c>
      <c r="C11" s="240" t="str">
        <f t="shared" si="2"/>
        <v>VT2P</v>
      </c>
      <c r="D11" s="45" t="s">
        <v>132</v>
      </c>
      <c r="E11" s="320">
        <v>173.27</v>
      </c>
      <c r="F11" s="321" t="s">
        <v>201</v>
      </c>
      <c r="G11" s="304">
        <v>14.666700000000001</v>
      </c>
      <c r="H11" s="96" t="s">
        <v>194</v>
      </c>
      <c r="I11" s="320">
        <v>64.133300000000006</v>
      </c>
      <c r="J11" s="321" t="s">
        <v>194</v>
      </c>
      <c r="K11" s="320">
        <v>104.33</v>
      </c>
      <c r="L11" s="321" t="s">
        <v>202</v>
      </c>
      <c r="M11" s="320">
        <v>42.333300000000001</v>
      </c>
      <c r="N11" s="96" t="s">
        <v>198</v>
      </c>
      <c r="O11" s="304">
        <v>0</v>
      </c>
      <c r="P11" s="304"/>
      <c r="Q11" s="321"/>
      <c r="R11" s="304"/>
      <c r="S11" s="96"/>
      <c r="T11" s="304"/>
      <c r="U11" s="321"/>
    </row>
    <row r="12" spans="1:21" x14ac:dyDescent="0.3">
      <c r="A12" s="59" t="s">
        <v>219</v>
      </c>
      <c r="B12" s="59"/>
      <c r="C12" s="59"/>
      <c r="D12" s="58"/>
      <c r="E12" s="326">
        <v>200</v>
      </c>
      <c r="F12" s="327"/>
      <c r="G12" s="117">
        <v>15.222200000000001</v>
      </c>
      <c r="H12" s="102"/>
      <c r="I12" s="326">
        <v>62.666699999999999</v>
      </c>
      <c r="J12" s="327"/>
      <c r="K12" s="326">
        <v>108</v>
      </c>
      <c r="L12" s="327"/>
      <c r="M12" s="112">
        <v>44.036999999999999</v>
      </c>
      <c r="N12" s="102"/>
      <c r="O12" s="336">
        <v>0</v>
      </c>
      <c r="P12" s="341"/>
      <c r="Q12" s="327"/>
      <c r="R12" s="117"/>
      <c r="S12" s="102"/>
      <c r="T12" s="341"/>
      <c r="U12" s="327"/>
    </row>
    <row r="13" spans="1:21" x14ac:dyDescent="0.3">
      <c r="A13" s="46" t="s">
        <v>220</v>
      </c>
      <c r="B13" s="46"/>
      <c r="C13" s="46"/>
      <c r="D13" s="48"/>
      <c r="E13" s="328">
        <v>15.302300000000001</v>
      </c>
      <c r="F13" s="329"/>
      <c r="G13" s="314">
        <v>0.91310000000000002</v>
      </c>
      <c r="H13" s="313"/>
      <c r="I13" s="328">
        <v>0.83979999999999999</v>
      </c>
      <c r="J13" s="329"/>
      <c r="K13" s="328">
        <v>1.6851</v>
      </c>
      <c r="L13" s="329"/>
      <c r="M13" s="312">
        <v>2.3881999999999999</v>
      </c>
      <c r="N13" s="313"/>
      <c r="O13" s="337">
        <v>0</v>
      </c>
      <c r="P13" s="342"/>
      <c r="Q13" s="329"/>
      <c r="R13" s="314"/>
      <c r="S13" s="313"/>
      <c r="T13" s="342"/>
      <c r="U13" s="329"/>
    </row>
    <row r="14" spans="1:21" ht="15" x14ac:dyDescent="0.4">
      <c r="A14" s="47" t="s">
        <v>221</v>
      </c>
      <c r="B14" s="242"/>
      <c r="C14" s="242"/>
      <c r="D14" s="28"/>
      <c r="E14" s="330">
        <v>28.2</v>
      </c>
      <c r="F14" s="331"/>
      <c r="G14" s="317" t="s">
        <v>164</v>
      </c>
      <c r="H14" s="316"/>
      <c r="I14" s="330">
        <v>1.23</v>
      </c>
      <c r="J14" s="331"/>
      <c r="K14" s="330">
        <v>4.4800000000000004</v>
      </c>
      <c r="L14" s="331"/>
      <c r="M14" s="315">
        <v>6.32</v>
      </c>
      <c r="N14" s="316"/>
      <c r="O14" s="338" t="s">
        <v>333</v>
      </c>
      <c r="P14" s="343"/>
      <c r="Q14" s="331"/>
      <c r="R14" s="317"/>
      <c r="S14" s="316"/>
      <c r="T14" s="343"/>
      <c r="U14" s="331"/>
    </row>
    <row r="15" spans="1:21" ht="13.5" thickBot="1" x14ac:dyDescent="0.35">
      <c r="A15" s="345" t="s">
        <v>222</v>
      </c>
      <c r="B15" s="346"/>
      <c r="C15" s="346"/>
      <c r="D15" s="347"/>
      <c r="E15" s="354">
        <v>8.1592266370999997</v>
      </c>
      <c r="F15" s="333"/>
      <c r="G15" s="335">
        <v>5.3144501165999998</v>
      </c>
      <c r="H15" s="334"/>
      <c r="I15" s="332">
        <v>1.1339896598999999</v>
      </c>
      <c r="J15" s="333"/>
      <c r="K15" s="354">
        <v>2.3957059716</v>
      </c>
      <c r="L15" s="333"/>
      <c r="M15" s="335">
        <v>8.290407278</v>
      </c>
      <c r="N15" s="334"/>
      <c r="O15" s="351"/>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361" priority="23">
      <formula>MOD(ROW(),2)=0</formula>
    </cfRule>
  </conditionalFormatting>
  <conditionalFormatting sqref="E3:E11">
    <cfRule type="top10" dxfId="360" priority="5" percent="1" rank="25"/>
    <cfRule type="aboveAverage" dxfId="359" priority="6" stopIfTrue="1"/>
  </conditionalFormatting>
  <conditionalFormatting sqref="F3:F11 H3:H11 J3:J11 L3:L11 N3:N11 Q3:Q11 S3:S11 U3:U11">
    <cfRule type="containsText" priority="3" stopIfTrue="1" operator="containsText" text="AA">
      <formula>NOT(ISERROR(SEARCH("AA",F3)))</formula>
    </cfRule>
    <cfRule type="containsText" dxfId="358" priority="4" stopIfTrue="1" operator="containsText" text="A">
      <formula>NOT(ISERROR(SEARCH("A",F3)))</formula>
    </cfRule>
  </conditionalFormatting>
  <conditionalFormatting sqref="G3:G11">
    <cfRule type="top10" dxfId="357" priority="7" percent="1" rank="25"/>
    <cfRule type="aboveAverage" dxfId="356" priority="10" stopIfTrue="1"/>
  </conditionalFormatting>
  <conditionalFormatting sqref="I3:I11">
    <cfRule type="top10" dxfId="355" priority="1" percent="1" rank="25"/>
    <cfRule type="aboveAverage" dxfId="354" priority="2" stopIfTrue="1"/>
  </conditionalFormatting>
  <conditionalFormatting sqref="K3:K11">
    <cfRule type="top10" dxfId="353" priority="8" percent="1" rank="25"/>
    <cfRule type="aboveAverage" dxfId="352" priority="9" stopIfTrue="1"/>
  </conditionalFormatting>
  <conditionalFormatting sqref="M3:M11">
    <cfRule type="top10" dxfId="351" priority="11" percent="1" rank="25"/>
    <cfRule type="aboveAverage" dxfId="350" priority="12" stopIfTrue="1"/>
  </conditionalFormatting>
  <conditionalFormatting sqref="O3:O11">
    <cfRule type="top10" dxfId="349" priority="13" percent="1" rank="25"/>
    <cfRule type="aboveAverage" dxfId="348" priority="14" stopIfTrue="1"/>
  </conditionalFormatting>
  <conditionalFormatting sqref="P3:P11">
    <cfRule type="top10" dxfId="347" priority="17" percent="1" rank="25"/>
    <cfRule type="aboveAverage" dxfId="346" priority="18" stopIfTrue="1"/>
  </conditionalFormatting>
  <conditionalFormatting sqref="R3:R11">
    <cfRule type="top10" dxfId="345" priority="19" percent="1" rank="25"/>
    <cfRule type="aboveAverage" dxfId="344" priority="20" stopIfTrue="1"/>
  </conditionalFormatting>
  <conditionalFormatting sqref="T3:T11">
    <cfRule type="top10" dxfId="343" priority="21" percent="1" rank="25"/>
    <cfRule type="aboveAverage" dxfId="342" priority="22" stopIfTrue="1"/>
  </conditionalFormatting>
  <pageMargins left="0.5" right="0.5" top="0.5" bottom="0.5" header="0.3" footer="0.3"/>
  <pageSetup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271</v>
      </c>
      <c r="B1" s="500"/>
      <c r="C1" s="500"/>
      <c r="D1" s="500"/>
      <c r="E1" s="500"/>
      <c r="F1" s="500"/>
      <c r="G1" s="500"/>
      <c r="H1" s="500"/>
      <c r="I1" s="500"/>
      <c r="J1" s="500"/>
      <c r="K1" s="500"/>
      <c r="L1" s="500"/>
      <c r="M1" s="500"/>
      <c r="N1" s="500"/>
      <c r="O1" s="500"/>
      <c r="P1" s="500"/>
      <c r="Q1" s="500"/>
      <c r="R1" s="500"/>
      <c r="S1" s="500"/>
      <c r="T1" s="500"/>
      <c r="U1" s="500"/>
    </row>
    <row r="2" spans="1:21" ht="40" hidden="1"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hidden="1" customHeight="1" x14ac:dyDescent="0.25">
      <c r="A3" s="150" t="str">
        <f t="shared" ref="A3:A12" si="0">VLOOKUP(D3,VL_2020,2,FALSE)</f>
        <v>Innvictis A1292 VT2P</v>
      </c>
      <c r="B3" s="258" t="str">
        <f t="shared" ref="B3:B12" si="1">VLOOKUP(D3,VL_2020,3,FALSE)</f>
        <v>RR</v>
      </c>
      <c r="C3" s="258" t="str">
        <f t="shared" ref="C3:C12" si="2">VLOOKUP(D3,VL_2020,4,FALSE)</f>
        <v>VT2P</v>
      </c>
      <c r="D3" s="72" t="s">
        <v>178</v>
      </c>
      <c r="E3" s="318">
        <v>137.11000000000001</v>
      </c>
      <c r="F3" s="319" t="s">
        <v>194</v>
      </c>
      <c r="G3" s="303">
        <v>15.4133</v>
      </c>
      <c r="H3" s="101" t="s">
        <v>194</v>
      </c>
      <c r="I3" s="318"/>
      <c r="J3" s="319"/>
      <c r="K3" s="318">
        <v>108.89</v>
      </c>
      <c r="L3" s="319" t="s">
        <v>203</v>
      </c>
      <c r="M3" s="318">
        <v>42.8889</v>
      </c>
      <c r="N3" s="101" t="s">
        <v>195</v>
      </c>
      <c r="O3" s="303">
        <v>1.7182130583999999</v>
      </c>
      <c r="P3" s="303"/>
      <c r="Q3" s="319"/>
      <c r="R3" s="303"/>
      <c r="S3" s="101"/>
      <c r="T3" s="303"/>
      <c r="U3" s="319"/>
    </row>
    <row r="4" spans="1:21" ht="12.65" hidden="1" customHeight="1" x14ac:dyDescent="0.25">
      <c r="A4" s="44" t="str">
        <f t="shared" si="0"/>
        <v>Dekalb DKC 111-35 VT2P RIB</v>
      </c>
      <c r="B4" s="239" t="str">
        <f t="shared" si="1"/>
        <v>RR</v>
      </c>
      <c r="C4" s="239" t="str">
        <f t="shared" si="2"/>
        <v>VT2P</v>
      </c>
      <c r="D4" s="151" t="s">
        <v>224</v>
      </c>
      <c r="E4" s="322">
        <v>134.63</v>
      </c>
      <c r="F4" s="323" t="s">
        <v>194</v>
      </c>
      <c r="G4" s="305">
        <v>15.38</v>
      </c>
      <c r="H4" s="310" t="s">
        <v>194</v>
      </c>
      <c r="I4" s="322"/>
      <c r="J4" s="323"/>
      <c r="K4" s="322">
        <v>104.33</v>
      </c>
      <c r="L4" s="323" t="s">
        <v>275</v>
      </c>
      <c r="M4" s="322">
        <v>42.333300000000001</v>
      </c>
      <c r="N4" s="310" t="s">
        <v>195</v>
      </c>
      <c r="O4" s="305">
        <v>1.6195888876</v>
      </c>
      <c r="P4" s="305"/>
      <c r="Q4" s="323"/>
      <c r="R4" s="305"/>
      <c r="S4" s="310"/>
      <c r="T4" s="305"/>
      <c r="U4" s="323"/>
    </row>
    <row r="5" spans="1:21" ht="12.5" hidden="1" x14ac:dyDescent="0.25">
      <c r="A5" s="44" t="str">
        <f t="shared" si="0"/>
        <v>Dyna-Gro D53VC54 RIB</v>
      </c>
      <c r="B5" s="239" t="str">
        <f t="shared" si="1"/>
        <v>RR</v>
      </c>
      <c r="C5" s="239" t="str">
        <f t="shared" si="2"/>
        <v>VT2P</v>
      </c>
      <c r="D5" s="151" t="s">
        <v>176</v>
      </c>
      <c r="E5" s="322">
        <v>131.81</v>
      </c>
      <c r="F5" s="323" t="s">
        <v>194</v>
      </c>
      <c r="G5" s="305">
        <v>15.673299999999999</v>
      </c>
      <c r="H5" s="310" t="s">
        <v>194</v>
      </c>
      <c r="I5" s="322"/>
      <c r="J5" s="323"/>
      <c r="K5" s="322">
        <v>114.33</v>
      </c>
      <c r="L5" s="323" t="s">
        <v>194</v>
      </c>
      <c r="M5" s="322">
        <v>48.777799999999999</v>
      </c>
      <c r="N5" s="310" t="s">
        <v>194</v>
      </c>
      <c r="O5" s="305">
        <v>0.3236245955</v>
      </c>
      <c r="P5" s="305"/>
      <c r="Q5" s="323"/>
      <c r="R5" s="305"/>
      <c r="S5" s="310"/>
      <c r="T5" s="305"/>
      <c r="U5" s="323"/>
    </row>
    <row r="6" spans="1:21" ht="12.5" hidden="1" x14ac:dyDescent="0.25">
      <c r="A6" s="44" t="str">
        <f t="shared" si="0"/>
        <v xml:space="preserve">Revere 113-T4C </v>
      </c>
      <c r="B6" s="239" t="str">
        <f t="shared" si="1"/>
        <v>RR</v>
      </c>
      <c r="C6" s="239" t="str">
        <f t="shared" si="2"/>
        <v>CB, VP</v>
      </c>
      <c r="D6" s="45" t="s">
        <v>230</v>
      </c>
      <c r="E6" s="320">
        <v>129.37</v>
      </c>
      <c r="F6" s="321" t="s">
        <v>194</v>
      </c>
      <c r="G6" s="304">
        <v>15.3833</v>
      </c>
      <c r="H6" s="96" t="s">
        <v>194</v>
      </c>
      <c r="I6" s="320"/>
      <c r="J6" s="321"/>
      <c r="K6" s="320">
        <v>110.33</v>
      </c>
      <c r="L6" s="321" t="s">
        <v>199</v>
      </c>
      <c r="M6" s="320">
        <v>46.333300000000001</v>
      </c>
      <c r="N6" s="96" t="s">
        <v>199</v>
      </c>
      <c r="O6" s="304">
        <v>1.2324393359000001</v>
      </c>
      <c r="P6" s="304"/>
      <c r="Q6" s="321"/>
      <c r="R6" s="304"/>
      <c r="S6" s="96"/>
      <c r="T6" s="304"/>
      <c r="U6" s="321"/>
    </row>
    <row r="7" spans="1:21" ht="12.5" hidden="1" x14ac:dyDescent="0.25">
      <c r="A7" s="151" t="str">
        <f t="shared" si="0"/>
        <v>Progeny PGY 2010 TRE</v>
      </c>
      <c r="B7" s="240" t="str">
        <f t="shared" si="1"/>
        <v>RR</v>
      </c>
      <c r="C7" s="240" t="str">
        <f t="shared" si="2"/>
        <v>TRE</v>
      </c>
      <c r="D7" s="45" t="s">
        <v>181</v>
      </c>
      <c r="E7" s="320">
        <v>122.46</v>
      </c>
      <c r="F7" s="321" t="s">
        <v>194</v>
      </c>
      <c r="G7" s="304">
        <v>15.1067</v>
      </c>
      <c r="H7" s="96" t="s">
        <v>194</v>
      </c>
      <c r="I7" s="320"/>
      <c r="J7" s="321"/>
      <c r="K7" s="320">
        <v>102.11</v>
      </c>
      <c r="L7" s="321" t="s">
        <v>274</v>
      </c>
      <c r="M7" s="320">
        <v>41.8889</v>
      </c>
      <c r="N7" s="96" t="s">
        <v>201</v>
      </c>
      <c r="O7" s="304">
        <v>1.0212765957000001</v>
      </c>
      <c r="P7" s="304"/>
      <c r="Q7" s="321"/>
      <c r="R7" s="304"/>
      <c r="S7" s="96"/>
      <c r="T7" s="304"/>
      <c r="U7" s="321"/>
    </row>
    <row r="8" spans="1:21" ht="12.5" hidden="1" x14ac:dyDescent="0.25">
      <c r="A8" s="151" t="str">
        <f t="shared" si="0"/>
        <v xml:space="preserve">Pioneer P13777PWUE </v>
      </c>
      <c r="B8" s="240" t="str">
        <f t="shared" si="1"/>
        <v>RR, LL, ENL, FOP</v>
      </c>
      <c r="C8" s="240" t="str">
        <f t="shared" si="2"/>
        <v>AVBL, VT2P, HX1</v>
      </c>
      <c r="D8" s="151" t="s">
        <v>228</v>
      </c>
      <c r="E8" s="322">
        <v>120.2</v>
      </c>
      <c r="F8" s="323" t="s">
        <v>194</v>
      </c>
      <c r="G8" s="305">
        <v>15.81</v>
      </c>
      <c r="H8" s="310" t="s">
        <v>194</v>
      </c>
      <c r="I8" s="322"/>
      <c r="J8" s="323"/>
      <c r="K8" s="322">
        <v>107.11</v>
      </c>
      <c r="L8" s="323" t="s">
        <v>276</v>
      </c>
      <c r="M8" s="322">
        <v>40.555599999999998</v>
      </c>
      <c r="N8" s="310" t="s">
        <v>201</v>
      </c>
      <c r="O8" s="305">
        <v>0</v>
      </c>
      <c r="P8" s="305"/>
      <c r="Q8" s="323"/>
      <c r="R8" s="305"/>
      <c r="S8" s="310"/>
      <c r="T8" s="305"/>
      <c r="U8" s="323"/>
    </row>
    <row r="9" spans="1:21" ht="12.5" hidden="1" x14ac:dyDescent="0.25">
      <c r="A9" s="151" t="str">
        <f t="shared" si="0"/>
        <v xml:space="preserve">Pioneer P13841PWUE </v>
      </c>
      <c r="B9" s="240" t="str">
        <f t="shared" si="1"/>
        <v>RR, LL, ENL, FOP</v>
      </c>
      <c r="C9" s="240" t="str">
        <f t="shared" si="2"/>
        <v>AVBL, VT2P, HX1</v>
      </c>
      <c r="D9" s="45" t="s">
        <v>229</v>
      </c>
      <c r="E9" s="320">
        <v>120.1</v>
      </c>
      <c r="F9" s="321" t="s">
        <v>194</v>
      </c>
      <c r="G9" s="304">
        <v>15.7133</v>
      </c>
      <c r="H9" s="96" t="s">
        <v>194</v>
      </c>
      <c r="I9" s="320"/>
      <c r="J9" s="321"/>
      <c r="K9" s="320">
        <v>98.666700000000006</v>
      </c>
      <c r="L9" s="321" t="s">
        <v>197</v>
      </c>
      <c r="M9" s="320">
        <v>41.555599999999998</v>
      </c>
      <c r="N9" s="96" t="s">
        <v>201</v>
      </c>
      <c r="O9" s="304">
        <v>1.0241981672</v>
      </c>
      <c r="P9" s="304"/>
      <c r="Q9" s="321"/>
      <c r="R9" s="304"/>
      <c r="S9" s="96"/>
      <c r="T9" s="304"/>
      <c r="U9" s="321"/>
    </row>
    <row r="10" spans="1:21" ht="12.5" hidden="1" x14ac:dyDescent="0.25">
      <c r="A10" s="44" t="str">
        <f t="shared" si="0"/>
        <v>Great Heart Seed HT-7360 VT2</v>
      </c>
      <c r="B10" s="239" t="str">
        <f t="shared" si="1"/>
        <v>RR</v>
      </c>
      <c r="C10" s="239" t="str">
        <f t="shared" si="2"/>
        <v>VT2P</v>
      </c>
      <c r="D10" s="45" t="s">
        <v>226</v>
      </c>
      <c r="E10" s="320">
        <v>114.98</v>
      </c>
      <c r="F10" s="321" t="s">
        <v>194</v>
      </c>
      <c r="G10" s="304">
        <v>15.56</v>
      </c>
      <c r="H10" s="96" t="s">
        <v>194</v>
      </c>
      <c r="I10" s="320"/>
      <c r="J10" s="321"/>
      <c r="K10" s="320">
        <v>108.22</v>
      </c>
      <c r="L10" s="321" t="s">
        <v>276</v>
      </c>
      <c r="M10" s="320">
        <v>41.555599999999998</v>
      </c>
      <c r="N10" s="96" t="s">
        <v>201</v>
      </c>
      <c r="O10" s="304">
        <v>1.0101010101000001</v>
      </c>
      <c r="P10" s="304"/>
      <c r="Q10" s="321"/>
      <c r="R10" s="304"/>
      <c r="S10" s="96"/>
      <c r="T10" s="304"/>
      <c r="U10" s="321"/>
    </row>
    <row r="11" spans="1:21" ht="12.5" hidden="1" x14ac:dyDescent="0.25">
      <c r="A11" s="44" t="str">
        <f t="shared" si="0"/>
        <v>Dyna-Gro D51VC95 RIB</v>
      </c>
      <c r="B11" s="239" t="str">
        <f t="shared" si="1"/>
        <v>RR</v>
      </c>
      <c r="C11" s="239" t="str">
        <f t="shared" si="2"/>
        <v>VT2P</v>
      </c>
      <c r="D11" s="151" t="s">
        <v>225</v>
      </c>
      <c r="E11" s="322">
        <v>103.68</v>
      </c>
      <c r="F11" s="323" t="s">
        <v>194</v>
      </c>
      <c r="G11" s="305">
        <v>15.646699999999999</v>
      </c>
      <c r="H11" s="310" t="s">
        <v>194</v>
      </c>
      <c r="I11" s="322"/>
      <c r="J11" s="323"/>
      <c r="K11" s="322">
        <v>103.33</v>
      </c>
      <c r="L11" s="323" t="s">
        <v>275</v>
      </c>
      <c r="M11" s="322">
        <v>41</v>
      </c>
      <c r="N11" s="310" t="s">
        <v>201</v>
      </c>
      <c r="O11" s="305">
        <v>1.5995115995</v>
      </c>
      <c r="P11" s="305"/>
      <c r="Q11" s="323"/>
      <c r="R11" s="305"/>
      <c r="S11" s="310"/>
      <c r="T11" s="305"/>
      <c r="U11" s="323"/>
    </row>
    <row r="12" spans="1:21" ht="12.5" hidden="1" x14ac:dyDescent="0.25">
      <c r="A12" s="44" t="str">
        <f t="shared" si="0"/>
        <v>Innvictis A1072 VT2P RIB</v>
      </c>
      <c r="B12" s="239" t="str">
        <f t="shared" si="1"/>
        <v>RR</v>
      </c>
      <c r="C12" s="239" t="str">
        <f t="shared" si="2"/>
        <v>VT2P</v>
      </c>
      <c r="D12" s="151" t="s">
        <v>227</v>
      </c>
      <c r="E12" s="360">
        <v>98.218800000000002</v>
      </c>
      <c r="F12" s="362" t="s">
        <v>194</v>
      </c>
      <c r="G12" s="364">
        <v>15.25</v>
      </c>
      <c r="H12" s="366" t="s">
        <v>194</v>
      </c>
      <c r="I12" s="360"/>
      <c r="J12" s="362"/>
      <c r="K12" s="360">
        <v>101.11</v>
      </c>
      <c r="L12" s="362" t="s">
        <v>202</v>
      </c>
      <c r="M12" s="360">
        <v>45.222200000000001</v>
      </c>
      <c r="N12" s="366" t="s">
        <v>193</v>
      </c>
      <c r="O12" s="364">
        <v>1.9676098690999999</v>
      </c>
      <c r="P12" s="364"/>
      <c r="Q12" s="362"/>
      <c r="R12" s="364"/>
      <c r="S12" s="366"/>
      <c r="T12" s="364"/>
      <c r="U12" s="362"/>
    </row>
    <row r="13" spans="1:21" hidden="1" x14ac:dyDescent="0.3">
      <c r="A13" s="59" t="s">
        <v>219</v>
      </c>
      <c r="B13" s="59"/>
      <c r="C13" s="59"/>
      <c r="D13" s="58"/>
      <c r="E13" s="326">
        <v>121.26</v>
      </c>
      <c r="F13" s="327"/>
      <c r="G13" s="117">
        <v>15.4937</v>
      </c>
      <c r="H13" s="102"/>
      <c r="I13" s="326"/>
      <c r="J13" s="327"/>
      <c r="K13" s="326">
        <v>105.84</v>
      </c>
      <c r="L13" s="327"/>
      <c r="M13" s="112">
        <v>43.211100000000002</v>
      </c>
      <c r="N13" s="102"/>
      <c r="O13" s="336">
        <v>1.1516999999999999</v>
      </c>
      <c r="P13" s="341"/>
      <c r="Q13" s="327"/>
      <c r="R13" s="117"/>
      <c r="S13" s="102"/>
      <c r="T13" s="341"/>
      <c r="U13" s="327"/>
    </row>
    <row r="14" spans="1:21" hidden="1" x14ac:dyDescent="0.3">
      <c r="A14" s="46" t="s">
        <v>220</v>
      </c>
      <c r="B14" s="46"/>
      <c r="C14" s="46"/>
      <c r="D14" s="48"/>
      <c r="E14" s="328">
        <v>21.681699999999999</v>
      </c>
      <c r="F14" s="329"/>
      <c r="G14" s="314">
        <v>0.18590000000000001</v>
      </c>
      <c r="H14" s="313"/>
      <c r="I14" s="328"/>
      <c r="J14" s="329"/>
      <c r="K14" s="328">
        <v>3.3481000000000001</v>
      </c>
      <c r="L14" s="329"/>
      <c r="M14" s="312">
        <v>1.8108</v>
      </c>
      <c r="N14" s="313"/>
      <c r="O14" s="337">
        <v>0.63929999999999998</v>
      </c>
      <c r="P14" s="342"/>
      <c r="Q14" s="329"/>
      <c r="R14" s="314"/>
      <c r="S14" s="313"/>
      <c r="T14" s="342"/>
      <c r="U14" s="329"/>
    </row>
    <row r="15" spans="1:21" ht="12.75" hidden="1" customHeight="1" x14ac:dyDescent="0.4">
      <c r="A15" s="47" t="s">
        <v>221</v>
      </c>
      <c r="B15" s="242"/>
      <c r="C15" s="242"/>
      <c r="D15" s="28"/>
      <c r="E15" s="330" t="s">
        <v>164</v>
      </c>
      <c r="F15" s="331"/>
      <c r="G15" s="317" t="s">
        <v>164</v>
      </c>
      <c r="H15" s="316"/>
      <c r="I15" s="330"/>
      <c r="J15" s="331"/>
      <c r="K15" s="330">
        <v>7.66</v>
      </c>
      <c r="L15" s="331"/>
      <c r="M15" s="315">
        <v>2.95</v>
      </c>
      <c r="N15" s="316"/>
      <c r="O15" s="338" t="s">
        <v>333</v>
      </c>
      <c r="P15" s="343"/>
      <c r="Q15" s="331"/>
      <c r="R15" s="317"/>
      <c r="S15" s="316"/>
      <c r="T15" s="343"/>
      <c r="U15" s="331"/>
    </row>
    <row r="16" spans="1:21" ht="12.75" hidden="1" customHeight="1" thickBot="1" x14ac:dyDescent="0.35">
      <c r="A16" s="345" t="s">
        <v>222</v>
      </c>
      <c r="B16" s="346"/>
      <c r="C16" s="346"/>
      <c r="D16" s="347"/>
      <c r="E16" s="332">
        <v>22.719649209</v>
      </c>
      <c r="F16" s="333"/>
      <c r="G16" s="335">
        <v>2.0414514907000001</v>
      </c>
      <c r="H16" s="334"/>
      <c r="I16" s="332"/>
      <c r="J16" s="333"/>
      <c r="K16" s="332">
        <v>4.2176698233999996</v>
      </c>
      <c r="L16" s="333"/>
      <c r="M16" s="335">
        <v>3.9843560131000002</v>
      </c>
      <c r="N16" s="334"/>
      <c r="O16" s="348"/>
      <c r="P16" s="349"/>
      <c r="Q16" s="333"/>
      <c r="R16" s="350"/>
      <c r="S16" s="334"/>
      <c r="T16" s="349"/>
      <c r="U16" s="333"/>
    </row>
    <row r="17" spans="1:21" ht="12.75" hidden="1"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hidden="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hidden="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hidden="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hidden="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hidden="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hidden="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hidden="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x14ac:dyDescent="0.3">
      <c r="A26" s="369" t="s">
        <v>334</v>
      </c>
      <c r="B26" s="7"/>
      <c r="C26" s="7"/>
      <c r="D26" s="6"/>
      <c r="E26" s="55"/>
      <c r="F26" s="56"/>
      <c r="M26" s="114"/>
      <c r="N26" s="57"/>
      <c r="O26" s="3"/>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341" priority="40">
      <formula>MOD(ROW(),2)=0</formula>
    </cfRule>
  </conditionalFormatting>
  <conditionalFormatting sqref="E3:E12">
    <cfRule type="aboveAverage" dxfId="340" priority="39" stopIfTrue="1"/>
    <cfRule type="top10" dxfId="339" priority="21" percent="1" rank="25"/>
  </conditionalFormatting>
  <conditionalFormatting sqref="F3:F12">
    <cfRule type="containsText" dxfId="338"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337" priority="17" percent="1" rank="25"/>
    <cfRule type="aboveAverage" dxfId="336" priority="18" stopIfTrue="1"/>
  </conditionalFormatting>
  <conditionalFormatting sqref="H3:H12">
    <cfRule type="containsText" dxfId="335"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334" priority="2" stopIfTrue="1"/>
    <cfRule type="top10" dxfId="333" priority="1" percent="1" rank="25"/>
  </conditionalFormatting>
  <conditionalFormatting sqref="J3:J12">
    <cfRule type="containsText" priority="3" stopIfTrue="1" operator="containsText" text="AA">
      <formula>NOT(ISERROR(SEARCH("AA",J3)))</formula>
    </cfRule>
    <cfRule type="containsText" dxfId="332" priority="4" stopIfTrue="1" operator="containsText" text="A">
      <formula>NOT(ISERROR(SEARCH("A",J3)))</formula>
    </cfRule>
  </conditionalFormatting>
  <conditionalFormatting sqref="K3:K12">
    <cfRule type="top10" dxfId="331" priority="19" percent="1" rank="25"/>
    <cfRule type="aboveAverage" dxfId="330" priority="20" stopIfTrue="1"/>
  </conditionalFormatting>
  <conditionalFormatting sqref="L3:L12">
    <cfRule type="containsText" priority="32" stopIfTrue="1" operator="containsText" text="AA">
      <formula>NOT(ISERROR(SEARCH("AA",L3)))</formula>
    </cfRule>
    <cfRule type="containsText" dxfId="329" priority="33" stopIfTrue="1" operator="containsText" text="A">
      <formula>NOT(ISERROR(SEARCH("A",L3)))</formula>
    </cfRule>
  </conditionalFormatting>
  <conditionalFormatting sqref="M3:M12">
    <cfRule type="aboveAverage" dxfId="328" priority="16" stopIfTrue="1"/>
    <cfRule type="top10" dxfId="327" priority="15" percent="1" rank="25"/>
    <cfRule type="aboveAverage" dxfId="326" priority="38" stopIfTrue="1"/>
  </conditionalFormatting>
  <conditionalFormatting sqref="N3:N12">
    <cfRule type="containsText" priority="30" stopIfTrue="1" operator="containsText" text="AA">
      <formula>NOT(ISERROR(SEARCH("AA",N3)))</formula>
    </cfRule>
    <cfRule type="containsText" dxfId="325" priority="31" stopIfTrue="1" operator="containsText" text="A">
      <formula>NOT(ISERROR(SEARCH("A",N3)))</formula>
    </cfRule>
  </conditionalFormatting>
  <conditionalFormatting sqref="O3:O12">
    <cfRule type="top10" dxfId="324" priority="13" percent="1" rank="25"/>
    <cfRule type="aboveAverage" dxfId="323" priority="14" stopIfTrue="1"/>
  </conditionalFormatting>
  <conditionalFormatting sqref="P3:P12">
    <cfRule type="top10" dxfId="322" priority="9" percent="1" rank="25"/>
    <cfRule type="aboveAverage" dxfId="321" priority="10" stopIfTrue="1"/>
  </conditionalFormatting>
  <conditionalFormatting sqref="Q3:Q12">
    <cfRule type="containsText" priority="26" stopIfTrue="1" operator="containsText" text="AA">
      <formula>NOT(ISERROR(SEARCH("AA",Q3)))</formula>
    </cfRule>
    <cfRule type="containsText" dxfId="320" priority="27" stopIfTrue="1" operator="containsText" text="A">
      <formula>NOT(ISERROR(SEARCH("A",Q3)))</formula>
    </cfRule>
  </conditionalFormatting>
  <conditionalFormatting sqref="R3:R12">
    <cfRule type="top10" dxfId="319" priority="7" percent="1" rank="25"/>
    <cfRule type="aboveAverage" dxfId="318" priority="8" stopIfTrue="1"/>
  </conditionalFormatting>
  <conditionalFormatting sqref="S3:S12">
    <cfRule type="containsText" priority="24" stopIfTrue="1" operator="containsText" text="AA">
      <formula>NOT(ISERROR(SEARCH("AA",S3)))</formula>
    </cfRule>
    <cfRule type="containsText" dxfId="317" priority="25" stopIfTrue="1" operator="containsText" text="A">
      <formula>NOT(ISERROR(SEARCH("A",S3)))</formula>
    </cfRule>
  </conditionalFormatting>
  <conditionalFormatting sqref="T3:T12">
    <cfRule type="top10" dxfId="316" priority="5" percent="1" rank="25"/>
    <cfRule type="aboveAverage" dxfId="315" priority="6" stopIfTrue="1"/>
  </conditionalFormatting>
  <conditionalFormatting sqref="U3:U12">
    <cfRule type="containsText" dxfId="314"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0ED4-8794-4306-A059-C7220EAB6F42}">
  <sheetPr codeName="Sheet32">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307</v>
      </c>
      <c r="B1" s="500"/>
      <c r="C1" s="500"/>
      <c r="D1" s="500"/>
      <c r="E1" s="500"/>
      <c r="F1" s="500"/>
      <c r="G1" s="500"/>
      <c r="H1" s="500"/>
      <c r="I1" s="500"/>
      <c r="J1" s="500"/>
      <c r="K1" s="500"/>
      <c r="L1" s="500"/>
      <c r="M1" s="500"/>
      <c r="N1" s="500"/>
      <c r="O1" s="500"/>
      <c r="P1" s="500"/>
      <c r="Q1" s="500"/>
      <c r="R1" s="500"/>
      <c r="S1" s="500"/>
      <c r="T1" s="500"/>
      <c r="U1" s="500"/>
    </row>
    <row r="2" spans="1:21" ht="40" hidden="1"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hidden="1" customHeight="1" x14ac:dyDescent="0.25">
      <c r="A3" s="150" t="str">
        <f t="shared" ref="A3:A23" si="0">VLOOKUP(D3,VL_2020,2,FALSE)</f>
        <v>Integra 6493 VT2P</v>
      </c>
      <c r="B3" s="258" t="str">
        <f t="shared" ref="B3:B23" si="1">VLOOKUP(D3,VL_2020,3,FALSE)</f>
        <v>RR</v>
      </c>
      <c r="C3" s="258" t="str">
        <f t="shared" ref="C3:C23" si="2">VLOOKUP(D3,VL_2020,4,FALSE)</f>
        <v>VT2P</v>
      </c>
      <c r="D3" s="150" t="s">
        <v>242</v>
      </c>
      <c r="E3" s="359">
        <v>133.86000000000001</v>
      </c>
      <c r="F3" s="361" t="s">
        <v>194</v>
      </c>
      <c r="G3" s="363">
        <v>15.4133</v>
      </c>
      <c r="H3" s="365" t="s">
        <v>294</v>
      </c>
      <c r="I3" s="359"/>
      <c r="J3" s="361"/>
      <c r="K3" s="359">
        <v>111.22</v>
      </c>
      <c r="L3" s="361" t="s">
        <v>194</v>
      </c>
      <c r="M3" s="359">
        <v>45.8889</v>
      </c>
      <c r="N3" s="365" t="s">
        <v>275</v>
      </c>
      <c r="O3" s="363">
        <v>1.0067340066999999</v>
      </c>
      <c r="P3" s="363"/>
      <c r="Q3" s="361"/>
      <c r="R3" s="363"/>
      <c r="S3" s="365"/>
      <c r="T3" s="363"/>
      <c r="U3" s="361"/>
    </row>
    <row r="4" spans="1:21" ht="12.65" hidden="1" customHeight="1" x14ac:dyDescent="0.25">
      <c r="A4" s="151" t="str">
        <f t="shared" si="0"/>
        <v>Dekalb DKC 65-95 VT2P</v>
      </c>
      <c r="B4" s="240" t="str">
        <f t="shared" si="1"/>
        <v>RR</v>
      </c>
      <c r="C4" s="240" t="str">
        <f t="shared" si="2"/>
        <v>VT2P</v>
      </c>
      <c r="D4" s="45" t="s">
        <v>98</v>
      </c>
      <c r="E4" s="320">
        <v>126.88</v>
      </c>
      <c r="F4" s="321" t="s">
        <v>194</v>
      </c>
      <c r="G4" s="304">
        <v>15.75</v>
      </c>
      <c r="H4" s="96" t="s">
        <v>203</v>
      </c>
      <c r="I4" s="320"/>
      <c r="J4" s="321"/>
      <c r="K4" s="320">
        <v>107.89</v>
      </c>
      <c r="L4" s="321" t="s">
        <v>194</v>
      </c>
      <c r="M4" s="320">
        <v>50.333300000000001</v>
      </c>
      <c r="N4" s="96" t="s">
        <v>194</v>
      </c>
      <c r="O4" s="304">
        <v>0</v>
      </c>
      <c r="P4" s="304"/>
      <c r="Q4" s="321"/>
      <c r="R4" s="304"/>
      <c r="S4" s="96"/>
      <c r="T4" s="304"/>
      <c r="U4" s="321"/>
    </row>
    <row r="5" spans="1:21" ht="12.5" hidden="1" x14ac:dyDescent="0.25">
      <c r="A5" s="44" t="str">
        <f t="shared" si="0"/>
        <v>1st Choice Seeds FC 8437 PC</v>
      </c>
      <c r="B5" s="239" t="str">
        <f t="shared" si="1"/>
        <v>RR, LL, ENL, FOP</v>
      </c>
      <c r="C5" s="239" t="str">
        <f t="shared" si="2"/>
        <v>PC</v>
      </c>
      <c r="D5" s="151" t="s">
        <v>231</v>
      </c>
      <c r="E5" s="322">
        <v>125.37</v>
      </c>
      <c r="F5" s="323" t="s">
        <v>194</v>
      </c>
      <c r="G5" s="305">
        <v>15.1767</v>
      </c>
      <c r="H5" s="310" t="s">
        <v>310</v>
      </c>
      <c r="I5" s="322"/>
      <c r="J5" s="323"/>
      <c r="K5" s="322">
        <v>112.89</v>
      </c>
      <c r="L5" s="323" t="s">
        <v>194</v>
      </c>
      <c r="M5" s="322">
        <v>43.666699999999999</v>
      </c>
      <c r="N5" s="310" t="s">
        <v>279</v>
      </c>
      <c r="O5" s="305">
        <v>0.3546099291</v>
      </c>
      <c r="P5" s="305"/>
      <c r="Q5" s="323"/>
      <c r="R5" s="305"/>
      <c r="S5" s="310"/>
      <c r="T5" s="305"/>
      <c r="U5" s="323"/>
    </row>
    <row r="6" spans="1:21" ht="12.5" hidden="1" x14ac:dyDescent="0.25">
      <c r="A6" s="44" t="str">
        <f t="shared" si="0"/>
        <v>Progeny PGY 2215 TRE</v>
      </c>
      <c r="B6" s="239" t="str">
        <f t="shared" si="1"/>
        <v>RR</v>
      </c>
      <c r="C6" s="239" t="str">
        <f t="shared" si="2"/>
        <v>TRE</v>
      </c>
      <c r="D6" s="151" t="s">
        <v>161</v>
      </c>
      <c r="E6" s="322">
        <v>124.13</v>
      </c>
      <c r="F6" s="323" t="s">
        <v>194</v>
      </c>
      <c r="G6" s="305">
        <v>15.9367</v>
      </c>
      <c r="H6" s="310" t="s">
        <v>194</v>
      </c>
      <c r="I6" s="322"/>
      <c r="J6" s="323"/>
      <c r="K6" s="322">
        <v>109</v>
      </c>
      <c r="L6" s="323" t="s">
        <v>194</v>
      </c>
      <c r="M6" s="322">
        <v>44</v>
      </c>
      <c r="N6" s="310" t="s">
        <v>279</v>
      </c>
      <c r="O6" s="305">
        <v>1.8787878788000001</v>
      </c>
      <c r="P6" s="305"/>
      <c r="Q6" s="323"/>
      <c r="R6" s="305"/>
      <c r="S6" s="310"/>
      <c r="T6" s="305"/>
      <c r="U6" s="323"/>
    </row>
    <row r="7" spans="1:21" ht="12.5" hidden="1" x14ac:dyDescent="0.25">
      <c r="A7" s="151" t="str">
        <f t="shared" si="0"/>
        <v>Progeny PGY 9114 VT2P</v>
      </c>
      <c r="B7" s="240" t="str">
        <f t="shared" si="1"/>
        <v>RR</v>
      </c>
      <c r="C7" s="240" t="str">
        <f t="shared" si="2"/>
        <v>VT2P</v>
      </c>
      <c r="D7" s="45" t="s">
        <v>99</v>
      </c>
      <c r="E7" s="320">
        <v>122.38</v>
      </c>
      <c r="F7" s="321" t="s">
        <v>194</v>
      </c>
      <c r="G7" s="304">
        <v>15.569800000000001</v>
      </c>
      <c r="H7" s="96" t="s">
        <v>299</v>
      </c>
      <c r="I7" s="320"/>
      <c r="J7" s="321"/>
      <c r="K7" s="320">
        <v>102.56</v>
      </c>
      <c r="L7" s="321" t="s">
        <v>194</v>
      </c>
      <c r="M7" s="320">
        <v>40.1111</v>
      </c>
      <c r="N7" s="96" t="s">
        <v>283</v>
      </c>
      <c r="O7" s="304">
        <v>0.33670033669999999</v>
      </c>
      <c r="P7" s="304"/>
      <c r="Q7" s="321"/>
      <c r="R7" s="304"/>
      <c r="S7" s="96"/>
      <c r="T7" s="304"/>
      <c r="U7" s="321"/>
    </row>
    <row r="8" spans="1:21" ht="12.5" hidden="1" x14ac:dyDescent="0.25">
      <c r="A8" s="44" t="str">
        <f t="shared" si="0"/>
        <v>Dyna-Gro D54VC34 RIB</v>
      </c>
      <c r="B8" s="239" t="str">
        <f t="shared" si="1"/>
        <v>RR</v>
      </c>
      <c r="C8" s="239" t="str">
        <f t="shared" si="2"/>
        <v>VT2P</v>
      </c>
      <c r="D8" s="151" t="s">
        <v>234</v>
      </c>
      <c r="E8" s="322">
        <v>119.08</v>
      </c>
      <c r="F8" s="323" t="s">
        <v>194</v>
      </c>
      <c r="G8" s="305">
        <v>15.583299999999999</v>
      </c>
      <c r="H8" s="310" t="s">
        <v>275</v>
      </c>
      <c r="I8" s="322"/>
      <c r="J8" s="323"/>
      <c r="K8" s="322">
        <v>106.89</v>
      </c>
      <c r="L8" s="323" t="s">
        <v>194</v>
      </c>
      <c r="M8" s="322">
        <v>44.777799999999999</v>
      </c>
      <c r="N8" s="310" t="s">
        <v>280</v>
      </c>
      <c r="O8" s="305">
        <v>0.6386749786</v>
      </c>
      <c r="P8" s="305"/>
      <c r="Q8" s="323"/>
      <c r="R8" s="305"/>
      <c r="S8" s="310"/>
      <c r="T8" s="305"/>
      <c r="U8" s="323"/>
    </row>
    <row r="9" spans="1:21" ht="12.5" hidden="1" x14ac:dyDescent="0.25">
      <c r="A9" s="44" t="str">
        <f t="shared" si="0"/>
        <v>Dekalb DKC 64-22 VT2P</v>
      </c>
      <c r="B9" s="239" t="str">
        <f t="shared" si="1"/>
        <v>RR</v>
      </c>
      <c r="C9" s="239" t="str">
        <f t="shared" si="2"/>
        <v>VT2P</v>
      </c>
      <c r="D9" s="151" t="s">
        <v>233</v>
      </c>
      <c r="E9" s="322">
        <v>116.82</v>
      </c>
      <c r="F9" s="323" t="s">
        <v>194</v>
      </c>
      <c r="G9" s="305">
        <v>15.4833</v>
      </c>
      <c r="H9" s="310" t="s">
        <v>311</v>
      </c>
      <c r="I9" s="322"/>
      <c r="J9" s="323"/>
      <c r="K9" s="322">
        <v>104.44</v>
      </c>
      <c r="L9" s="323" t="s">
        <v>194</v>
      </c>
      <c r="M9" s="322">
        <v>45.444400000000002</v>
      </c>
      <c r="N9" s="310" t="s">
        <v>275</v>
      </c>
      <c r="O9" s="305">
        <v>3.9214662794000001</v>
      </c>
      <c r="P9" s="305"/>
      <c r="Q9" s="323"/>
      <c r="R9" s="305"/>
      <c r="S9" s="310"/>
      <c r="T9" s="305"/>
      <c r="U9" s="323"/>
    </row>
    <row r="10" spans="1:21" ht="12.5" hidden="1" x14ac:dyDescent="0.25">
      <c r="A10" s="44" t="str">
        <f t="shared" si="0"/>
        <v>Revere 1627 TC**</v>
      </c>
      <c r="B10" s="239" t="str">
        <f t="shared" si="1"/>
        <v>RR</v>
      </c>
      <c r="C10" s="239" t="str">
        <f t="shared" si="2"/>
        <v>TRE</v>
      </c>
      <c r="D10" s="151" t="s">
        <v>162</v>
      </c>
      <c r="E10" s="322">
        <v>115.78</v>
      </c>
      <c r="F10" s="323" t="s">
        <v>194</v>
      </c>
      <c r="G10" s="305">
        <v>15.806699999999999</v>
      </c>
      <c r="H10" s="310" t="s">
        <v>203</v>
      </c>
      <c r="I10" s="322"/>
      <c r="J10" s="323"/>
      <c r="K10" s="322">
        <v>107.78</v>
      </c>
      <c r="L10" s="323" t="s">
        <v>194</v>
      </c>
      <c r="M10" s="322">
        <v>49.222200000000001</v>
      </c>
      <c r="N10" s="310" t="s">
        <v>199</v>
      </c>
      <c r="O10" s="305">
        <v>1.3409762029000001</v>
      </c>
      <c r="P10" s="305"/>
      <c r="Q10" s="323"/>
      <c r="R10" s="305"/>
      <c r="S10" s="310"/>
      <c r="T10" s="305"/>
      <c r="U10" s="323"/>
    </row>
    <row r="11" spans="1:21" ht="12.5" hidden="1" x14ac:dyDescent="0.25">
      <c r="A11" s="44" t="str">
        <f t="shared" si="0"/>
        <v>Innvictis A1689 T</v>
      </c>
      <c r="B11" s="239" t="str">
        <f t="shared" si="1"/>
        <v>RR</v>
      </c>
      <c r="C11" s="239" t="str">
        <f t="shared" si="2"/>
        <v>TRE</v>
      </c>
      <c r="D11" s="151" t="s">
        <v>180</v>
      </c>
      <c r="E11" s="322">
        <v>113.48</v>
      </c>
      <c r="F11" s="323" t="s">
        <v>194</v>
      </c>
      <c r="G11" s="305">
        <v>15.3467</v>
      </c>
      <c r="H11" s="310" t="s">
        <v>296</v>
      </c>
      <c r="I11" s="322"/>
      <c r="J11" s="323"/>
      <c r="K11" s="322">
        <v>103.67</v>
      </c>
      <c r="L11" s="323" t="s">
        <v>194</v>
      </c>
      <c r="M11" s="322">
        <v>46.8889</v>
      </c>
      <c r="N11" s="310" t="s">
        <v>276</v>
      </c>
      <c r="O11" s="305">
        <v>1.0521885522000001</v>
      </c>
      <c r="P11" s="305"/>
      <c r="Q11" s="323"/>
      <c r="R11" s="305"/>
      <c r="S11" s="310"/>
      <c r="T11" s="305"/>
      <c r="U11" s="323"/>
    </row>
    <row r="12" spans="1:21" ht="12.5" hidden="1" x14ac:dyDescent="0.25">
      <c r="A12" s="44" t="str">
        <f t="shared" si="0"/>
        <v>1st Choice Seeds FC 8455 VT2P RIB</v>
      </c>
      <c r="B12" s="239" t="str">
        <f t="shared" si="1"/>
        <v>RR</v>
      </c>
      <c r="C12" s="239" t="str">
        <f t="shared" si="2"/>
        <v>VT2P</v>
      </c>
      <c r="D12" s="45" t="s">
        <v>232</v>
      </c>
      <c r="E12" s="320">
        <v>110.91</v>
      </c>
      <c r="F12" s="321" t="s">
        <v>194</v>
      </c>
      <c r="G12" s="304">
        <v>14.57</v>
      </c>
      <c r="H12" s="96" t="s">
        <v>290</v>
      </c>
      <c r="I12" s="320"/>
      <c r="J12" s="321"/>
      <c r="K12" s="320">
        <v>110.89</v>
      </c>
      <c r="L12" s="321" t="s">
        <v>194</v>
      </c>
      <c r="M12" s="320">
        <v>40.8889</v>
      </c>
      <c r="N12" s="96" t="s">
        <v>292</v>
      </c>
      <c r="O12" s="304">
        <v>2.1624713958999999</v>
      </c>
      <c r="P12" s="304"/>
      <c r="Q12" s="321"/>
      <c r="R12" s="304"/>
      <c r="S12" s="96"/>
      <c r="T12" s="304"/>
      <c r="U12" s="321"/>
    </row>
    <row r="13" spans="1:21" ht="12.5" hidden="1" x14ac:dyDescent="0.25">
      <c r="A13" s="44" t="str">
        <f t="shared" si="0"/>
        <v>Innvictis A1542 T</v>
      </c>
      <c r="B13" s="239" t="str">
        <f t="shared" si="1"/>
        <v>RR</v>
      </c>
      <c r="C13" s="239" t="str">
        <f t="shared" si="2"/>
        <v>TRE</v>
      </c>
      <c r="D13" s="151" t="s">
        <v>179</v>
      </c>
      <c r="E13" s="322">
        <v>108.45</v>
      </c>
      <c r="F13" s="323" t="s">
        <v>194</v>
      </c>
      <c r="G13" s="305">
        <v>15.5467</v>
      </c>
      <c r="H13" s="310" t="s">
        <v>280</v>
      </c>
      <c r="I13" s="322"/>
      <c r="J13" s="323"/>
      <c r="K13" s="322">
        <v>103.11</v>
      </c>
      <c r="L13" s="323" t="s">
        <v>194</v>
      </c>
      <c r="M13" s="322">
        <v>45.555599999999998</v>
      </c>
      <c r="N13" s="310" t="s">
        <v>275</v>
      </c>
      <c r="O13" s="305">
        <v>7.9037800686999997</v>
      </c>
      <c r="P13" s="305"/>
      <c r="Q13" s="323"/>
      <c r="R13" s="305"/>
      <c r="S13" s="310"/>
      <c r="T13" s="305"/>
      <c r="U13" s="323"/>
    </row>
    <row r="14" spans="1:21" ht="12.5" hidden="1" x14ac:dyDescent="0.25">
      <c r="A14" s="44" t="str">
        <f t="shared" si="0"/>
        <v>1st Choice Seeds FC8420 VT2 RIB</v>
      </c>
      <c r="B14" s="239" t="str">
        <f t="shared" si="1"/>
        <v>RR</v>
      </c>
      <c r="C14" s="239" t="str">
        <f t="shared" si="2"/>
        <v>VT2P</v>
      </c>
      <c r="D14" s="45" t="s">
        <v>173</v>
      </c>
      <c r="E14" s="320">
        <v>107.84</v>
      </c>
      <c r="F14" s="321" t="s">
        <v>194</v>
      </c>
      <c r="G14" s="304">
        <v>15.2233</v>
      </c>
      <c r="H14" s="96" t="s">
        <v>297</v>
      </c>
      <c r="I14" s="320"/>
      <c r="J14" s="321"/>
      <c r="K14" s="320">
        <v>102.89</v>
      </c>
      <c r="L14" s="321" t="s">
        <v>194</v>
      </c>
      <c r="M14" s="320">
        <v>44.1111</v>
      </c>
      <c r="N14" s="96" t="s">
        <v>279</v>
      </c>
      <c r="O14" s="304">
        <v>0.41152263369999997</v>
      </c>
      <c r="P14" s="304"/>
      <c r="Q14" s="321"/>
      <c r="R14" s="304"/>
      <c r="S14" s="96"/>
      <c r="T14" s="304"/>
      <c r="U14" s="321"/>
    </row>
    <row r="15" spans="1:21" ht="12.5" hidden="1" x14ac:dyDescent="0.25">
      <c r="A15" s="44" t="str">
        <f t="shared" si="0"/>
        <v>Dekalb DKC 66-06 TRE*</v>
      </c>
      <c r="B15" s="239" t="str">
        <f t="shared" si="1"/>
        <v>RR</v>
      </c>
      <c r="C15" s="239" t="str">
        <f t="shared" si="2"/>
        <v>TRE</v>
      </c>
      <c r="D15" s="151" t="s">
        <v>175</v>
      </c>
      <c r="E15" s="322">
        <v>106.22</v>
      </c>
      <c r="F15" s="323" t="s">
        <v>194</v>
      </c>
      <c r="G15" s="305">
        <v>15.49</v>
      </c>
      <c r="H15" s="310" t="s">
        <v>311</v>
      </c>
      <c r="I15" s="322"/>
      <c r="J15" s="323"/>
      <c r="K15" s="322">
        <v>108.67</v>
      </c>
      <c r="L15" s="323" t="s">
        <v>194</v>
      </c>
      <c r="M15" s="322">
        <v>46.8889</v>
      </c>
      <c r="N15" s="310" t="s">
        <v>276</v>
      </c>
      <c r="O15" s="305">
        <v>0.30581039760000001</v>
      </c>
      <c r="P15" s="305"/>
      <c r="Q15" s="323"/>
      <c r="R15" s="305"/>
      <c r="S15" s="310"/>
      <c r="T15" s="305"/>
      <c r="U15" s="323"/>
    </row>
    <row r="16" spans="1:21" ht="12.5" hidden="1" x14ac:dyDescent="0.25">
      <c r="A16" s="44" t="str">
        <f t="shared" si="0"/>
        <v>Progeny PGY2314 TRE*</v>
      </c>
      <c r="B16" s="239" t="str">
        <f t="shared" si="1"/>
        <v>RR</v>
      </c>
      <c r="C16" s="239" t="str">
        <f t="shared" si="2"/>
        <v>TRE</v>
      </c>
      <c r="D16" s="151" t="s">
        <v>182</v>
      </c>
      <c r="E16" s="322">
        <v>105.49</v>
      </c>
      <c r="F16" s="323" t="s">
        <v>194</v>
      </c>
      <c r="G16" s="305">
        <v>15.6767</v>
      </c>
      <c r="H16" s="310" t="s">
        <v>276</v>
      </c>
      <c r="I16" s="322"/>
      <c r="J16" s="323"/>
      <c r="K16" s="322">
        <v>103.56</v>
      </c>
      <c r="L16" s="323" t="s">
        <v>194</v>
      </c>
      <c r="M16" s="322">
        <v>46.222200000000001</v>
      </c>
      <c r="N16" s="310" t="s">
        <v>276</v>
      </c>
      <c r="O16" s="305">
        <v>2.3672095100999999</v>
      </c>
      <c r="P16" s="305"/>
      <c r="Q16" s="323"/>
      <c r="R16" s="305"/>
      <c r="S16" s="310"/>
      <c r="T16" s="305"/>
      <c r="U16" s="323"/>
    </row>
    <row r="17" spans="1:21" ht="12.5" hidden="1" x14ac:dyDescent="0.25">
      <c r="A17" s="44" t="str">
        <f t="shared" si="0"/>
        <v>Dyna-Gro D55VC80 RIB</v>
      </c>
      <c r="B17" s="239" t="str">
        <f t="shared" si="1"/>
        <v>RR</v>
      </c>
      <c r="C17" s="239" t="str">
        <f t="shared" si="2"/>
        <v>VT2P </v>
      </c>
      <c r="D17" s="151" t="s">
        <v>235</v>
      </c>
      <c r="E17" s="322">
        <v>104.67</v>
      </c>
      <c r="F17" s="323" t="s">
        <v>194</v>
      </c>
      <c r="G17" s="305">
        <v>15.236700000000001</v>
      </c>
      <c r="H17" s="310" t="s">
        <v>297</v>
      </c>
      <c r="I17" s="322"/>
      <c r="J17" s="323"/>
      <c r="K17" s="322">
        <v>110.11</v>
      </c>
      <c r="L17" s="323" t="s">
        <v>194</v>
      </c>
      <c r="M17" s="322">
        <v>45.777799999999999</v>
      </c>
      <c r="N17" s="310" t="s">
        <v>275</v>
      </c>
      <c r="O17" s="305">
        <v>2.3361089083</v>
      </c>
      <c r="P17" s="305"/>
      <c r="Q17" s="323"/>
      <c r="R17" s="305"/>
      <c r="S17" s="310"/>
      <c r="T17" s="305"/>
      <c r="U17" s="323"/>
    </row>
    <row r="18" spans="1:21" ht="12.5" hidden="1" x14ac:dyDescent="0.25">
      <c r="A18" s="44" t="str">
        <f t="shared" si="0"/>
        <v>Dyna-Gro D56TC44 RIB</v>
      </c>
      <c r="B18" s="239" t="str">
        <f t="shared" si="1"/>
        <v>RR</v>
      </c>
      <c r="C18" s="239" t="str">
        <f t="shared" si="2"/>
        <v>TRE</v>
      </c>
      <c r="D18" s="45" t="s">
        <v>177</v>
      </c>
      <c r="E18" s="320">
        <v>102.2</v>
      </c>
      <c r="F18" s="321" t="s">
        <v>194</v>
      </c>
      <c r="G18" s="304">
        <v>15.8767</v>
      </c>
      <c r="H18" s="96" t="s">
        <v>199</v>
      </c>
      <c r="I18" s="320"/>
      <c r="J18" s="321"/>
      <c r="K18" s="320">
        <v>104.78</v>
      </c>
      <c r="L18" s="321" t="s">
        <v>194</v>
      </c>
      <c r="M18" s="320">
        <v>44.222200000000001</v>
      </c>
      <c r="N18" s="96" t="s">
        <v>279</v>
      </c>
      <c r="O18" s="304">
        <v>3.2963000032999998</v>
      </c>
      <c r="P18" s="304"/>
      <c r="Q18" s="321"/>
      <c r="R18" s="304"/>
      <c r="S18" s="96"/>
      <c r="T18" s="304"/>
      <c r="U18" s="321"/>
    </row>
    <row r="19" spans="1:21" ht="12.5" hidden="1" x14ac:dyDescent="0.25">
      <c r="A19" s="44" t="str">
        <f t="shared" si="0"/>
        <v>Innvictis A1312 VT2P RIB</v>
      </c>
      <c r="B19" s="239" t="str">
        <f t="shared" si="1"/>
        <v>RR</v>
      </c>
      <c r="C19" s="239" t="str">
        <f t="shared" si="2"/>
        <v>VT2P</v>
      </c>
      <c r="D19" s="151" t="s">
        <v>239</v>
      </c>
      <c r="E19" s="322">
        <v>94.705500000000001</v>
      </c>
      <c r="F19" s="323" t="s">
        <v>194</v>
      </c>
      <c r="G19" s="305">
        <v>15.216699999999999</v>
      </c>
      <c r="H19" s="310" t="s">
        <v>313</v>
      </c>
      <c r="I19" s="322"/>
      <c r="J19" s="323"/>
      <c r="K19" s="322">
        <v>105.33</v>
      </c>
      <c r="L19" s="323" t="s">
        <v>194</v>
      </c>
      <c r="M19" s="322">
        <v>42.555599999999998</v>
      </c>
      <c r="N19" s="310" t="s">
        <v>278</v>
      </c>
      <c r="O19" s="305">
        <v>0.98039215690000003</v>
      </c>
      <c r="P19" s="305"/>
      <c r="Q19" s="323"/>
      <c r="R19" s="305"/>
      <c r="S19" s="310"/>
      <c r="T19" s="305"/>
      <c r="U19" s="323"/>
    </row>
    <row r="20" spans="1:21" ht="12.5" hidden="1" x14ac:dyDescent="0.25">
      <c r="A20" s="44" t="str">
        <f t="shared" si="0"/>
        <v>Innvictis A1551 VT2P</v>
      </c>
      <c r="B20" s="239" t="str">
        <f t="shared" si="1"/>
        <v>RR</v>
      </c>
      <c r="C20" s="239" t="str">
        <f t="shared" si="2"/>
        <v>VT2P</v>
      </c>
      <c r="D20" s="45" t="s">
        <v>160</v>
      </c>
      <c r="E20" s="320">
        <v>93.779600000000002</v>
      </c>
      <c r="F20" s="321" t="s">
        <v>194</v>
      </c>
      <c r="G20" s="304">
        <v>15.59</v>
      </c>
      <c r="H20" s="96" t="s">
        <v>275</v>
      </c>
      <c r="I20" s="320"/>
      <c r="J20" s="321"/>
      <c r="K20" s="320">
        <v>110</v>
      </c>
      <c r="L20" s="321" t="s">
        <v>194</v>
      </c>
      <c r="M20" s="320">
        <v>45.666699999999999</v>
      </c>
      <c r="N20" s="96" t="s">
        <v>275</v>
      </c>
      <c r="O20" s="304">
        <v>0</v>
      </c>
      <c r="P20" s="304"/>
      <c r="Q20" s="321"/>
      <c r="R20" s="304"/>
      <c r="S20" s="96"/>
      <c r="T20" s="304"/>
      <c r="U20" s="321"/>
    </row>
    <row r="21" spans="1:21" ht="12.5" hidden="1" x14ac:dyDescent="0.25">
      <c r="A21" s="44" t="str">
        <f t="shared" si="0"/>
        <v xml:space="preserve">Revere 114-P35 </v>
      </c>
      <c r="B21" s="239" t="str">
        <f t="shared" si="1"/>
        <v>RR</v>
      </c>
      <c r="C21" s="239" t="str">
        <f t="shared" si="2"/>
        <v xml:space="preserve">CB </v>
      </c>
      <c r="D21" s="45" t="s">
        <v>247</v>
      </c>
      <c r="E21" s="320">
        <v>92.250399999999999</v>
      </c>
      <c r="F21" s="321" t="s">
        <v>194</v>
      </c>
      <c r="G21" s="304">
        <v>14.9833</v>
      </c>
      <c r="H21" s="96" t="s">
        <v>312</v>
      </c>
      <c r="I21" s="320"/>
      <c r="J21" s="321"/>
      <c r="K21" s="320">
        <v>107.22</v>
      </c>
      <c r="L21" s="321" t="s">
        <v>194</v>
      </c>
      <c r="M21" s="320">
        <v>42.8889</v>
      </c>
      <c r="N21" s="96" t="s">
        <v>279</v>
      </c>
      <c r="O21" s="304">
        <v>1.4184397163</v>
      </c>
      <c r="P21" s="304"/>
      <c r="Q21" s="321"/>
      <c r="R21" s="304"/>
      <c r="S21" s="96"/>
      <c r="T21" s="304"/>
      <c r="U21" s="321"/>
    </row>
    <row r="22" spans="1:21" ht="12.5" hidden="1" x14ac:dyDescent="0.25">
      <c r="A22" s="151" t="str">
        <f t="shared" si="0"/>
        <v xml:space="preserve">Pioneer P14830VYHR </v>
      </c>
      <c r="B22" s="240" t="str">
        <f t="shared" si="1"/>
        <v>RR, LL</v>
      </c>
      <c r="C22" s="240" t="str">
        <f t="shared" si="2"/>
        <v>AVBL, YGCB, HX1</v>
      </c>
      <c r="D22" s="45" t="s">
        <v>245</v>
      </c>
      <c r="E22" s="320">
        <v>81.918199999999999</v>
      </c>
      <c r="F22" s="321" t="s">
        <v>194</v>
      </c>
      <c r="G22" s="304">
        <v>15.6233</v>
      </c>
      <c r="H22" s="96" t="s">
        <v>298</v>
      </c>
      <c r="I22" s="320"/>
      <c r="J22" s="321"/>
      <c r="K22" s="320">
        <v>101.89</v>
      </c>
      <c r="L22" s="321" t="s">
        <v>194</v>
      </c>
      <c r="M22" s="320">
        <v>41.666699999999999</v>
      </c>
      <c r="N22" s="96" t="s">
        <v>288</v>
      </c>
      <c r="O22" s="304">
        <v>1.9640199314</v>
      </c>
      <c r="P22" s="304"/>
      <c r="Q22" s="321"/>
      <c r="R22" s="304"/>
      <c r="S22" s="96"/>
      <c r="T22" s="304"/>
      <c r="U22" s="321"/>
    </row>
    <row r="23" spans="1:21" ht="12.5" hidden="1" x14ac:dyDescent="0.25">
      <c r="A23" s="44" t="str">
        <f t="shared" si="0"/>
        <v>Great Heart Seed HT-7500 TRE</v>
      </c>
      <c r="B23" s="239" t="str">
        <f t="shared" si="1"/>
        <v>RR</v>
      </c>
      <c r="C23" s="239" t="str">
        <f t="shared" si="2"/>
        <v>TRE</v>
      </c>
      <c r="D23" s="45" t="s">
        <v>238</v>
      </c>
      <c r="E23" s="324">
        <v>78.458299999999994</v>
      </c>
      <c r="F23" s="325" t="s">
        <v>194</v>
      </c>
      <c r="G23" s="340">
        <v>15.693300000000001</v>
      </c>
      <c r="H23" s="311" t="s">
        <v>276</v>
      </c>
      <c r="I23" s="324"/>
      <c r="J23" s="325"/>
      <c r="K23" s="324">
        <v>109.11</v>
      </c>
      <c r="L23" s="325" t="s">
        <v>194</v>
      </c>
      <c r="M23" s="324">
        <v>47</v>
      </c>
      <c r="N23" s="311" t="s">
        <v>203</v>
      </c>
      <c r="O23" s="340">
        <v>2.8282828282999999</v>
      </c>
      <c r="P23" s="340"/>
      <c r="Q23" s="325"/>
      <c r="R23" s="340"/>
      <c r="S23" s="311"/>
      <c r="T23" s="340"/>
      <c r="U23" s="325"/>
    </row>
    <row r="24" spans="1:21" hidden="1" x14ac:dyDescent="0.3">
      <c r="A24" s="59" t="s">
        <v>219</v>
      </c>
      <c r="B24" s="59"/>
      <c r="C24" s="59"/>
      <c r="D24" s="58"/>
      <c r="E24" s="326">
        <v>108.79</v>
      </c>
      <c r="F24" s="327"/>
      <c r="G24" s="117">
        <v>15.4663</v>
      </c>
      <c r="H24" s="102"/>
      <c r="I24" s="326"/>
      <c r="J24" s="327"/>
      <c r="K24" s="326">
        <v>106.85</v>
      </c>
      <c r="L24" s="327"/>
      <c r="M24" s="112">
        <v>44.941800000000001</v>
      </c>
      <c r="N24" s="102"/>
      <c r="O24" s="336">
        <v>1.7383</v>
      </c>
      <c r="P24" s="341"/>
      <c r="Q24" s="327"/>
      <c r="R24" s="117"/>
      <c r="S24" s="102"/>
      <c r="T24" s="341"/>
      <c r="U24" s="327"/>
    </row>
    <row r="25" spans="1:21" hidden="1" x14ac:dyDescent="0.3">
      <c r="A25" s="46" t="s">
        <v>220</v>
      </c>
      <c r="B25" s="46"/>
      <c r="C25" s="46"/>
      <c r="D25" s="48"/>
      <c r="E25" s="328">
        <v>17.020299999999999</v>
      </c>
      <c r="F25" s="329"/>
      <c r="G25" s="314">
        <v>0.1686</v>
      </c>
      <c r="H25" s="313"/>
      <c r="I25" s="328"/>
      <c r="J25" s="329"/>
      <c r="K25" s="328">
        <v>3.6063999999999998</v>
      </c>
      <c r="L25" s="329"/>
      <c r="M25" s="312">
        <v>1.7693000000000001</v>
      </c>
      <c r="N25" s="313"/>
      <c r="O25" s="337">
        <v>1.2456</v>
      </c>
      <c r="P25" s="342"/>
      <c r="Q25" s="329"/>
      <c r="R25" s="314"/>
      <c r="S25" s="313"/>
      <c r="T25" s="342"/>
      <c r="U25" s="329"/>
    </row>
    <row r="26" spans="1:21" ht="15" hidden="1" x14ac:dyDescent="0.4">
      <c r="A26" s="47" t="s">
        <v>221</v>
      </c>
      <c r="B26" s="242"/>
      <c r="C26" s="242"/>
      <c r="D26" s="28"/>
      <c r="E26" s="330" t="s">
        <v>164</v>
      </c>
      <c r="F26" s="331"/>
      <c r="G26" s="317">
        <v>0.33</v>
      </c>
      <c r="H26" s="316"/>
      <c r="I26" s="330"/>
      <c r="J26" s="331"/>
      <c r="K26" s="330" t="s">
        <v>164</v>
      </c>
      <c r="L26" s="331"/>
      <c r="M26" s="315">
        <v>4.3899999999999997</v>
      </c>
      <c r="N26" s="316"/>
      <c r="O26" s="338" t="s">
        <v>333</v>
      </c>
      <c r="P26" s="343"/>
      <c r="Q26" s="331"/>
      <c r="R26" s="317"/>
      <c r="S26" s="316"/>
      <c r="T26" s="343"/>
      <c r="U26" s="331"/>
    </row>
    <row r="27" spans="1:21" ht="13.5" hidden="1" thickBot="1" x14ac:dyDescent="0.35">
      <c r="A27" s="345" t="s">
        <v>222</v>
      </c>
      <c r="B27" s="346"/>
      <c r="C27" s="346"/>
      <c r="D27" s="347"/>
      <c r="E27" s="332">
        <v>20.632278674999998</v>
      </c>
      <c r="F27" s="333"/>
      <c r="G27" s="335">
        <v>1.2738787507</v>
      </c>
      <c r="H27" s="334"/>
      <c r="I27" s="332"/>
      <c r="J27" s="333"/>
      <c r="K27" s="332">
        <v>4.0063301042999999</v>
      </c>
      <c r="L27" s="333"/>
      <c r="M27" s="335">
        <v>5.9129984354999996</v>
      </c>
      <c r="N27" s="334"/>
      <c r="O27" s="351"/>
      <c r="P27" s="352"/>
      <c r="Q27" s="333"/>
      <c r="R27" s="350"/>
      <c r="S27" s="334"/>
      <c r="T27" s="352"/>
      <c r="U27" s="333"/>
    </row>
    <row r="28" spans="1:21" hidden="1" x14ac:dyDescent="0.3">
      <c r="A28" s="6"/>
      <c r="B28" s="7"/>
      <c r="C28" s="7"/>
      <c r="D28" s="6"/>
      <c r="E28" s="108"/>
      <c r="F28" s="98"/>
      <c r="G28" s="113"/>
      <c r="H28" s="103"/>
      <c r="I28" s="114"/>
      <c r="J28" s="57"/>
      <c r="M28" s="118"/>
      <c r="N28" s="106"/>
      <c r="O28" s="10"/>
      <c r="P28" s="114"/>
      <c r="Q28" s="57"/>
      <c r="R28" s="114"/>
      <c r="S28" s="57"/>
      <c r="T28" s="114"/>
      <c r="U28" s="57"/>
    </row>
    <row r="29" spans="1:21" hidden="1" x14ac:dyDescent="0.3">
      <c r="A29" s="9"/>
      <c r="B29" s="7"/>
      <c r="C29" s="7"/>
      <c r="D29" s="6"/>
      <c r="E29" s="55"/>
      <c r="F29" s="56"/>
      <c r="I29" s="114"/>
      <c r="J29" s="57"/>
      <c r="K29" s="118"/>
      <c r="L29" s="106"/>
      <c r="M29" s="114"/>
      <c r="N29" s="57"/>
      <c r="O29" s="3"/>
      <c r="P29" s="114"/>
      <c r="Q29" s="57"/>
      <c r="R29" s="114"/>
      <c r="S29" s="57"/>
      <c r="T29" s="114"/>
      <c r="U29" s="57"/>
    </row>
    <row r="30" spans="1:21" ht="12.75" hidden="1" customHeight="1" x14ac:dyDescent="0.3">
      <c r="A30" s="9"/>
      <c r="B30" s="7"/>
      <c r="C30" s="7"/>
      <c r="D30" s="6"/>
      <c r="E30" s="55"/>
      <c r="F30" s="56"/>
      <c r="I30" s="114"/>
      <c r="J30" s="57"/>
      <c r="K30" s="119"/>
      <c r="L30" s="7"/>
      <c r="M30" s="114"/>
      <c r="N30" s="57"/>
      <c r="O30" s="3"/>
      <c r="P30" s="114"/>
      <c r="Q30" s="57"/>
      <c r="R30" s="114"/>
      <c r="S30" s="57"/>
      <c r="T30" s="114"/>
      <c r="U30" s="57"/>
    </row>
    <row r="31" spans="1:21" ht="12.75" hidden="1" customHeight="1" x14ac:dyDescent="0.3">
      <c r="A31" s="9"/>
      <c r="B31" s="7"/>
      <c r="C31" s="7"/>
      <c r="D31" s="6"/>
      <c r="E31" s="55"/>
      <c r="F31" s="56"/>
      <c r="I31" s="114"/>
      <c r="J31" s="57"/>
      <c r="M31" s="114"/>
      <c r="N31" s="57"/>
      <c r="O31" s="3"/>
      <c r="P31" s="114"/>
      <c r="Q31" s="57"/>
      <c r="R31" s="114"/>
      <c r="S31" s="57"/>
      <c r="T31" s="114"/>
      <c r="U31" s="57"/>
    </row>
    <row r="32" spans="1:21" ht="12.75" hidden="1" customHeight="1" x14ac:dyDescent="0.3">
      <c r="A32" s="9"/>
      <c r="B32" s="7"/>
      <c r="C32" s="7"/>
      <c r="D32" s="6"/>
      <c r="E32" s="55"/>
      <c r="F32" s="56"/>
      <c r="I32" s="114"/>
      <c r="J32" s="57"/>
      <c r="M32" s="114"/>
      <c r="N32" s="57"/>
      <c r="O32" s="3"/>
      <c r="P32" s="114"/>
      <c r="Q32" s="57"/>
      <c r="R32" s="114"/>
      <c r="S32" s="57"/>
      <c r="T32" s="114"/>
      <c r="U32" s="57"/>
    </row>
    <row r="33" spans="1:21" ht="12.75" hidden="1" customHeight="1" x14ac:dyDescent="0.3">
      <c r="A33" s="9"/>
      <c r="B33" s="7"/>
      <c r="C33" s="7"/>
      <c r="D33" s="6"/>
      <c r="E33" s="55"/>
      <c r="F33" s="56"/>
      <c r="I33" s="114"/>
      <c r="J33" s="57"/>
      <c r="M33" s="114"/>
      <c r="N33" s="57"/>
      <c r="O33" s="3"/>
      <c r="P33" s="114"/>
      <c r="Q33" s="57"/>
      <c r="R33" s="114"/>
      <c r="S33" s="57"/>
      <c r="T33" s="114"/>
      <c r="U33" s="57"/>
    </row>
    <row r="34" spans="1:21" ht="12.75" hidden="1"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369" t="s">
        <v>334</v>
      </c>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313" priority="23">
      <formula>MOD(ROW(),2)=0</formula>
    </cfRule>
  </conditionalFormatting>
  <conditionalFormatting sqref="E3:E23">
    <cfRule type="top10" dxfId="312" priority="5" percent="1" rank="25"/>
    <cfRule type="aboveAverage" dxfId="311" priority="6" stopIfTrue="1"/>
  </conditionalFormatting>
  <conditionalFormatting sqref="F3:F23 H3:H23 J3:J23 L3:L23 N3:N23 Q3:Q23 S3:S23 U3:U23">
    <cfRule type="containsText" priority="3" stopIfTrue="1" operator="containsText" text="AA">
      <formula>NOT(ISERROR(SEARCH("AA",F3)))</formula>
    </cfRule>
    <cfRule type="containsText" dxfId="310" priority="4" stopIfTrue="1" operator="containsText" text="A">
      <formula>NOT(ISERROR(SEARCH("A",F3)))</formula>
    </cfRule>
  </conditionalFormatting>
  <conditionalFormatting sqref="G3:G23">
    <cfRule type="top10" dxfId="309" priority="7" percent="1" rank="25"/>
    <cfRule type="aboveAverage" dxfId="308" priority="10" stopIfTrue="1"/>
  </conditionalFormatting>
  <conditionalFormatting sqref="I3:I23">
    <cfRule type="top10" dxfId="307" priority="1" percent="1" rank="25"/>
    <cfRule type="aboveAverage" dxfId="306" priority="2" stopIfTrue="1"/>
  </conditionalFormatting>
  <conditionalFormatting sqref="K3:K23">
    <cfRule type="top10" dxfId="305" priority="8" percent="1" rank="25"/>
    <cfRule type="aboveAverage" dxfId="304" priority="9" stopIfTrue="1"/>
  </conditionalFormatting>
  <conditionalFormatting sqref="M3:M23">
    <cfRule type="top10" dxfId="303" priority="11" percent="1" rank="25"/>
    <cfRule type="aboveAverage" dxfId="302" priority="12" stopIfTrue="1"/>
  </conditionalFormatting>
  <conditionalFormatting sqref="O3:O23">
    <cfRule type="top10" dxfId="301" priority="13" percent="1" rank="25"/>
    <cfRule type="aboveAverage" dxfId="300" priority="14" stopIfTrue="1"/>
  </conditionalFormatting>
  <conditionalFormatting sqref="P3:P23">
    <cfRule type="top10" dxfId="299" priority="17" percent="1" rank="25"/>
    <cfRule type="aboveAverage" dxfId="298" priority="18" stopIfTrue="1"/>
  </conditionalFormatting>
  <conditionalFormatting sqref="R3:R23">
    <cfRule type="top10" dxfId="297" priority="19" percent="1" rank="25"/>
    <cfRule type="aboveAverage" dxfId="296" priority="20" stopIfTrue="1"/>
  </conditionalFormatting>
  <conditionalFormatting sqref="T3:T23">
    <cfRule type="top10" dxfId="295" priority="21" percent="1" rank="25"/>
    <cfRule type="aboveAverage" dxfId="294" priority="22" stopIfTrue="1"/>
  </conditionalFormatting>
  <pageMargins left="0.5" right="0.5" top="0.5" bottom="0.5" header="0.3" footer="0.3"/>
  <pageSetup orientation="landscape" r:id="rId1"/>
  <headerFooter alignWithMargins="0"/>
  <colBreaks count="1" manualBreakCount="1">
    <brk id="31" max="52"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2954-DE44-46E2-90C9-C9EABDCB63CE}">
  <sheetPr codeName="Sheet33">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323</v>
      </c>
      <c r="B1" s="500"/>
      <c r="C1" s="500"/>
      <c r="D1" s="500"/>
      <c r="E1" s="500"/>
      <c r="F1" s="500"/>
      <c r="G1" s="500"/>
      <c r="H1" s="500"/>
      <c r="I1" s="500"/>
      <c r="J1" s="500"/>
      <c r="K1" s="500"/>
      <c r="L1" s="500"/>
      <c r="M1" s="500"/>
      <c r="N1" s="500"/>
      <c r="O1" s="500"/>
      <c r="P1" s="500"/>
      <c r="Q1" s="500"/>
      <c r="R1" s="500"/>
      <c r="S1" s="500"/>
      <c r="T1" s="500"/>
      <c r="U1" s="500"/>
    </row>
    <row r="2" spans="1:21" ht="40" hidden="1"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hidden="1" customHeight="1" x14ac:dyDescent="0.25">
      <c r="A3" s="71" t="str">
        <f t="shared" ref="A3:A11" si="0">VLOOKUP(D3,VL_2020,2,FALSE)</f>
        <v>Dekalb DKC 68-35 VT2P*</v>
      </c>
      <c r="B3" s="238" t="str">
        <f t="shared" ref="B3:B11" si="1">VLOOKUP(D3,VL_2020,3,FALSE)</f>
        <v>RR</v>
      </c>
      <c r="C3" s="238" t="str">
        <f t="shared" ref="C3:C11" si="2">VLOOKUP(D3,VL_2020,4,FALSE)</f>
        <v>VT2P</v>
      </c>
      <c r="D3" s="150" t="s">
        <v>174</v>
      </c>
      <c r="E3" s="359">
        <v>105.15</v>
      </c>
      <c r="F3" s="361" t="s">
        <v>194</v>
      </c>
      <c r="G3" s="363">
        <v>16.38</v>
      </c>
      <c r="H3" s="365" t="s">
        <v>194</v>
      </c>
      <c r="I3" s="359"/>
      <c r="J3" s="361"/>
      <c r="K3" s="359">
        <v>93.333299999999994</v>
      </c>
      <c r="L3" s="361" t="s">
        <v>274</v>
      </c>
      <c r="M3" s="359">
        <v>43.1111</v>
      </c>
      <c r="N3" s="365" t="s">
        <v>194</v>
      </c>
      <c r="O3" s="363">
        <v>0.36231884060000003</v>
      </c>
      <c r="P3" s="363"/>
      <c r="Q3" s="361"/>
      <c r="R3" s="363"/>
      <c r="S3" s="365"/>
      <c r="T3" s="363"/>
      <c r="U3" s="361"/>
    </row>
    <row r="4" spans="1:21" ht="12.65" hidden="1" customHeight="1" x14ac:dyDescent="0.25">
      <c r="A4" s="151" t="str">
        <f t="shared" si="0"/>
        <v>Progeny PGY 9117 VT2P</v>
      </c>
      <c r="B4" s="240" t="str">
        <f t="shared" si="1"/>
        <v>RR</v>
      </c>
      <c r="C4" s="240" t="str">
        <f t="shared" si="2"/>
        <v>VT2P</v>
      </c>
      <c r="D4" s="45" t="s">
        <v>100</v>
      </c>
      <c r="E4" s="320">
        <v>102.27</v>
      </c>
      <c r="F4" s="321" t="s">
        <v>194</v>
      </c>
      <c r="G4" s="304">
        <v>16.41</v>
      </c>
      <c r="H4" s="96" t="s">
        <v>194</v>
      </c>
      <c r="I4" s="320"/>
      <c r="J4" s="321"/>
      <c r="K4" s="320">
        <v>103.44</v>
      </c>
      <c r="L4" s="321" t="s">
        <v>203</v>
      </c>
      <c r="M4" s="320">
        <v>41</v>
      </c>
      <c r="N4" s="96" t="s">
        <v>194</v>
      </c>
      <c r="O4" s="304">
        <v>1.8604461814</v>
      </c>
      <c r="P4" s="304"/>
      <c r="Q4" s="321"/>
      <c r="R4" s="304"/>
      <c r="S4" s="96"/>
      <c r="T4" s="304"/>
      <c r="U4" s="321"/>
    </row>
    <row r="5" spans="1:21" ht="12.5" hidden="1" x14ac:dyDescent="0.25">
      <c r="A5" s="44" t="str">
        <f t="shared" si="0"/>
        <v>Integra 6915 TRE</v>
      </c>
      <c r="B5" s="239" t="str">
        <f t="shared" si="1"/>
        <v>RR</v>
      </c>
      <c r="C5" s="239" t="str">
        <f t="shared" si="2"/>
        <v>TRE</v>
      </c>
      <c r="D5" s="151" t="s">
        <v>244</v>
      </c>
      <c r="E5" s="322">
        <v>92.207599999999999</v>
      </c>
      <c r="F5" s="323" t="s">
        <v>194</v>
      </c>
      <c r="G5" s="305">
        <v>16.1967</v>
      </c>
      <c r="H5" s="310" t="s">
        <v>194</v>
      </c>
      <c r="I5" s="322"/>
      <c r="J5" s="323"/>
      <c r="K5" s="322">
        <v>104.78</v>
      </c>
      <c r="L5" s="323" t="s">
        <v>199</v>
      </c>
      <c r="M5" s="322">
        <v>47.8889</v>
      </c>
      <c r="N5" s="310" t="s">
        <v>194</v>
      </c>
      <c r="O5" s="305">
        <v>0.60686306960000003</v>
      </c>
      <c r="P5" s="305"/>
      <c r="Q5" s="323"/>
      <c r="R5" s="305"/>
      <c r="S5" s="310"/>
      <c r="T5" s="305"/>
      <c r="U5" s="323"/>
    </row>
    <row r="6" spans="1:21" ht="12.5" hidden="1" x14ac:dyDescent="0.25">
      <c r="A6" s="151" t="str">
        <f t="shared" si="0"/>
        <v>Progeny PGY 2118 VT2P</v>
      </c>
      <c r="B6" s="240" t="str">
        <f t="shared" si="1"/>
        <v>RR</v>
      </c>
      <c r="C6" s="240" t="str">
        <f t="shared" si="2"/>
        <v>VT2P</v>
      </c>
      <c r="D6" s="45" t="s">
        <v>132</v>
      </c>
      <c r="E6" s="320">
        <v>92.197999999999993</v>
      </c>
      <c r="F6" s="321" t="s">
        <v>194</v>
      </c>
      <c r="G6" s="304">
        <v>16.28</v>
      </c>
      <c r="H6" s="96" t="s">
        <v>194</v>
      </c>
      <c r="I6" s="320"/>
      <c r="J6" s="321"/>
      <c r="K6" s="320">
        <v>90.333299999999994</v>
      </c>
      <c r="L6" s="321" t="s">
        <v>197</v>
      </c>
      <c r="M6" s="320">
        <v>42.8889</v>
      </c>
      <c r="N6" s="96" t="s">
        <v>194</v>
      </c>
      <c r="O6" s="304">
        <v>0.36630036630000001</v>
      </c>
      <c r="P6" s="304"/>
      <c r="Q6" s="321"/>
      <c r="R6" s="304"/>
      <c r="S6" s="96"/>
      <c r="T6" s="304"/>
      <c r="U6" s="321"/>
    </row>
    <row r="7" spans="1:21" ht="12.5" hidden="1" x14ac:dyDescent="0.25">
      <c r="A7" s="44" t="str">
        <f t="shared" si="0"/>
        <v>Revere 1839 TC*</v>
      </c>
      <c r="B7" s="239" t="str">
        <f t="shared" si="1"/>
        <v>RR</v>
      </c>
      <c r="C7" s="239" t="str">
        <f t="shared" si="2"/>
        <v>TRE</v>
      </c>
      <c r="D7" s="151" t="s">
        <v>183</v>
      </c>
      <c r="E7" s="322">
        <v>91.478099999999998</v>
      </c>
      <c r="F7" s="323" t="s">
        <v>194</v>
      </c>
      <c r="G7" s="305">
        <v>15.966699999999999</v>
      </c>
      <c r="H7" s="310" t="s">
        <v>194</v>
      </c>
      <c r="I7" s="322"/>
      <c r="J7" s="323"/>
      <c r="K7" s="322">
        <v>106.22</v>
      </c>
      <c r="L7" s="323" t="s">
        <v>194</v>
      </c>
      <c r="M7" s="322">
        <v>50.333300000000001</v>
      </c>
      <c r="N7" s="310" t="s">
        <v>194</v>
      </c>
      <c r="O7" s="305">
        <v>2.0480398344999999</v>
      </c>
      <c r="P7" s="305"/>
      <c r="Q7" s="323"/>
      <c r="R7" s="305"/>
      <c r="S7" s="310"/>
      <c r="T7" s="305"/>
      <c r="U7" s="323"/>
    </row>
    <row r="8" spans="1:21" ht="12.5" hidden="1" x14ac:dyDescent="0.25">
      <c r="A8" s="44" t="str">
        <f t="shared" si="0"/>
        <v xml:space="preserve">Pioneer P17677YHR </v>
      </c>
      <c r="B8" s="239" t="str">
        <f t="shared" si="1"/>
        <v>RR, LL</v>
      </c>
      <c r="C8" s="239" t="str">
        <f t="shared" si="2"/>
        <v>YGCB, HX1</v>
      </c>
      <c r="D8" s="45" t="s">
        <v>246</v>
      </c>
      <c r="E8" s="320">
        <v>88.925700000000006</v>
      </c>
      <c r="F8" s="321" t="s">
        <v>194</v>
      </c>
      <c r="G8" s="304">
        <v>15.89</v>
      </c>
      <c r="H8" s="96" t="s">
        <v>194</v>
      </c>
      <c r="I8" s="320"/>
      <c r="J8" s="321"/>
      <c r="K8" s="320">
        <v>94.444400000000002</v>
      </c>
      <c r="L8" s="321" t="s">
        <v>275</v>
      </c>
      <c r="M8" s="320">
        <v>44.444400000000002</v>
      </c>
      <c r="N8" s="96" t="s">
        <v>194</v>
      </c>
      <c r="O8" s="304">
        <v>1.1909263611000001</v>
      </c>
      <c r="P8" s="304"/>
      <c r="Q8" s="321"/>
      <c r="R8" s="304"/>
      <c r="S8" s="96"/>
      <c r="T8" s="304"/>
      <c r="U8" s="321"/>
    </row>
    <row r="9" spans="1:21" ht="12.5" hidden="1" x14ac:dyDescent="0.25">
      <c r="A9" s="44" t="str">
        <f t="shared" si="0"/>
        <v>Innvictis A1993 T</v>
      </c>
      <c r="B9" s="239" t="str">
        <f t="shared" si="1"/>
        <v>RR</v>
      </c>
      <c r="C9" s="239" t="str">
        <f t="shared" si="2"/>
        <v>TRE</v>
      </c>
      <c r="D9" s="151" t="s">
        <v>241</v>
      </c>
      <c r="E9" s="322">
        <v>87.022800000000004</v>
      </c>
      <c r="F9" s="323" t="s">
        <v>194</v>
      </c>
      <c r="G9" s="305">
        <v>16.273299999999999</v>
      </c>
      <c r="H9" s="310" t="s">
        <v>194</v>
      </c>
      <c r="I9" s="322"/>
      <c r="J9" s="323"/>
      <c r="K9" s="322">
        <v>102.22</v>
      </c>
      <c r="L9" s="323" t="s">
        <v>276</v>
      </c>
      <c r="M9" s="322">
        <v>48.444400000000002</v>
      </c>
      <c r="N9" s="310" t="s">
        <v>194</v>
      </c>
      <c r="O9" s="305">
        <v>0.32051282050000002</v>
      </c>
      <c r="P9" s="305"/>
      <c r="Q9" s="323"/>
      <c r="R9" s="305"/>
      <c r="S9" s="310"/>
      <c r="T9" s="305"/>
      <c r="U9" s="323"/>
    </row>
    <row r="10" spans="1:21" ht="12.5" hidden="1" x14ac:dyDescent="0.25">
      <c r="A10" s="44" t="str">
        <f t="shared" si="0"/>
        <v>Innvictis A1792 T</v>
      </c>
      <c r="B10" s="239" t="str">
        <f t="shared" si="1"/>
        <v>RR</v>
      </c>
      <c r="C10" s="239" t="str">
        <f t="shared" si="2"/>
        <v>TRE</v>
      </c>
      <c r="D10" s="45" t="s">
        <v>240</v>
      </c>
      <c r="E10" s="320">
        <v>77.1447</v>
      </c>
      <c r="F10" s="321" t="s">
        <v>194</v>
      </c>
      <c r="G10" s="304">
        <v>16.3233</v>
      </c>
      <c r="H10" s="96" t="s">
        <v>194</v>
      </c>
      <c r="I10" s="320"/>
      <c r="J10" s="321"/>
      <c r="K10" s="320">
        <v>91.888900000000007</v>
      </c>
      <c r="L10" s="321" t="s">
        <v>202</v>
      </c>
      <c r="M10" s="320">
        <v>45.444400000000002</v>
      </c>
      <c r="N10" s="96" t="s">
        <v>194</v>
      </c>
      <c r="O10" s="304">
        <v>0.35087719299999998</v>
      </c>
      <c r="P10" s="304"/>
      <c r="Q10" s="321"/>
      <c r="R10" s="304"/>
      <c r="S10" s="96"/>
      <c r="T10" s="304"/>
      <c r="U10" s="321"/>
    </row>
    <row r="11" spans="1:21" ht="12.5" hidden="1" x14ac:dyDescent="0.25">
      <c r="A11" s="44" t="str">
        <f t="shared" si="0"/>
        <v>Dyna-Gro D58VC74 RIB</v>
      </c>
      <c r="B11" s="239" t="str">
        <f t="shared" si="1"/>
        <v>RR</v>
      </c>
      <c r="C11" s="239" t="str">
        <f t="shared" si="2"/>
        <v>VT2P</v>
      </c>
      <c r="D11" s="151" t="s">
        <v>236</v>
      </c>
      <c r="E11" s="322">
        <v>70.768600000000006</v>
      </c>
      <c r="F11" s="323" t="s">
        <v>194</v>
      </c>
      <c r="G11" s="305">
        <v>16.296700000000001</v>
      </c>
      <c r="H11" s="310" t="s">
        <v>194</v>
      </c>
      <c r="I11" s="322"/>
      <c r="J11" s="323"/>
      <c r="K11" s="322">
        <v>90.222200000000001</v>
      </c>
      <c r="L11" s="323" t="s">
        <v>197</v>
      </c>
      <c r="M11" s="322">
        <v>42</v>
      </c>
      <c r="N11" s="310" t="s">
        <v>194</v>
      </c>
      <c r="O11" s="305">
        <v>0.3236245955</v>
      </c>
      <c r="P11" s="305"/>
      <c r="Q11" s="323"/>
      <c r="R11" s="305"/>
      <c r="S11" s="310"/>
      <c r="T11" s="305"/>
      <c r="U11" s="323"/>
    </row>
    <row r="12" spans="1:21" hidden="1" x14ac:dyDescent="0.3">
      <c r="A12" s="59" t="s">
        <v>219</v>
      </c>
      <c r="B12" s="59"/>
      <c r="C12" s="59"/>
      <c r="D12" s="58"/>
      <c r="E12" s="326">
        <v>89.684700000000007</v>
      </c>
      <c r="F12" s="327"/>
      <c r="G12" s="117">
        <v>16.2241</v>
      </c>
      <c r="H12" s="102"/>
      <c r="I12" s="326"/>
      <c r="J12" s="327"/>
      <c r="K12" s="326">
        <v>97.432100000000005</v>
      </c>
      <c r="L12" s="327"/>
      <c r="M12" s="112">
        <v>45.061700000000002</v>
      </c>
      <c r="N12" s="102"/>
      <c r="O12" s="336">
        <v>0.82550000000000001</v>
      </c>
      <c r="P12" s="341"/>
      <c r="Q12" s="327"/>
      <c r="R12" s="117"/>
      <c r="S12" s="102"/>
      <c r="T12" s="341"/>
      <c r="U12" s="327"/>
    </row>
    <row r="13" spans="1:21" hidden="1" x14ac:dyDescent="0.3">
      <c r="A13" s="46" t="s">
        <v>220</v>
      </c>
      <c r="B13" s="46"/>
      <c r="C13" s="46"/>
      <c r="D13" s="48"/>
      <c r="E13" s="328">
        <v>13.722099999999999</v>
      </c>
      <c r="F13" s="329"/>
      <c r="G13" s="314">
        <v>0.1686</v>
      </c>
      <c r="H13" s="313"/>
      <c r="I13" s="328"/>
      <c r="J13" s="329"/>
      <c r="K13" s="328">
        <v>4.218</v>
      </c>
      <c r="L13" s="329"/>
      <c r="M13" s="312">
        <v>2.3325</v>
      </c>
      <c r="N13" s="313"/>
      <c r="O13" s="337">
        <v>0.4929</v>
      </c>
      <c r="P13" s="342"/>
      <c r="Q13" s="329"/>
      <c r="R13" s="314"/>
      <c r="S13" s="313"/>
      <c r="T13" s="342"/>
      <c r="U13" s="329"/>
    </row>
    <row r="14" spans="1:21" ht="15" hidden="1" x14ac:dyDescent="0.4">
      <c r="A14" s="47" t="s">
        <v>221</v>
      </c>
      <c r="B14" s="242"/>
      <c r="C14" s="242"/>
      <c r="D14" s="28"/>
      <c r="E14" s="330" t="s">
        <v>164</v>
      </c>
      <c r="F14" s="331"/>
      <c r="G14" s="317" t="s">
        <v>164</v>
      </c>
      <c r="H14" s="316"/>
      <c r="I14" s="330"/>
      <c r="J14" s="331"/>
      <c r="K14" s="330">
        <v>10.5</v>
      </c>
      <c r="L14" s="331"/>
      <c r="M14" s="315" t="s">
        <v>164</v>
      </c>
      <c r="N14" s="316"/>
      <c r="O14" s="338" t="s">
        <v>333</v>
      </c>
      <c r="P14" s="343"/>
      <c r="Q14" s="331"/>
      <c r="R14" s="317"/>
      <c r="S14" s="316"/>
      <c r="T14" s="343"/>
      <c r="U14" s="331"/>
    </row>
    <row r="15" spans="1:21" ht="13.5" hidden="1" thickBot="1" x14ac:dyDescent="0.35">
      <c r="A15" s="345" t="s">
        <v>222</v>
      </c>
      <c r="B15" s="346"/>
      <c r="C15" s="346"/>
      <c r="D15" s="347"/>
      <c r="E15" s="354">
        <v>18.618992834</v>
      </c>
      <c r="F15" s="333"/>
      <c r="G15" s="335">
        <v>1.3639567990999999</v>
      </c>
      <c r="H15" s="334"/>
      <c r="I15" s="332"/>
      <c r="J15" s="333"/>
      <c r="K15" s="354">
        <v>6.2518822326999999</v>
      </c>
      <c r="L15" s="333"/>
      <c r="M15" s="335">
        <v>7.6555919315000001</v>
      </c>
      <c r="N15" s="334"/>
      <c r="O15" s="351"/>
      <c r="P15" s="352"/>
      <c r="Q15" s="333"/>
      <c r="R15" s="350"/>
      <c r="S15" s="334"/>
      <c r="T15" s="352"/>
      <c r="U15" s="333"/>
    </row>
    <row r="16" spans="1:21" hidden="1" x14ac:dyDescent="0.3">
      <c r="A16" s="6"/>
      <c r="B16" s="7"/>
      <c r="C16" s="7"/>
      <c r="D16" s="6"/>
      <c r="E16" s="108"/>
      <c r="F16" s="98"/>
      <c r="G16" s="113"/>
      <c r="H16" s="103"/>
      <c r="I16" s="114"/>
      <c r="J16" s="57"/>
      <c r="M16" s="118"/>
      <c r="N16" s="106"/>
      <c r="O16" s="10"/>
      <c r="P16" s="114"/>
      <c r="Q16" s="57"/>
      <c r="R16" s="114"/>
      <c r="S16" s="57"/>
      <c r="T16" s="114"/>
      <c r="U16" s="57"/>
    </row>
    <row r="17" spans="1:21" hidden="1" x14ac:dyDescent="0.3">
      <c r="A17" s="9"/>
      <c r="B17" s="7"/>
      <c r="C17" s="7"/>
      <c r="D17" s="6"/>
      <c r="E17" s="55"/>
      <c r="F17" s="56"/>
      <c r="I17" s="114"/>
      <c r="J17" s="57"/>
      <c r="K17" s="118"/>
      <c r="L17" s="106"/>
      <c r="M17" s="114"/>
      <c r="N17" s="57"/>
      <c r="O17" s="3"/>
      <c r="P17" s="114"/>
      <c r="Q17" s="57"/>
      <c r="R17" s="114"/>
      <c r="S17" s="57"/>
      <c r="T17" s="114"/>
      <c r="U17" s="57"/>
    </row>
    <row r="18" spans="1:21" ht="12.75" hidden="1" customHeight="1" x14ac:dyDescent="0.3">
      <c r="A18" s="9"/>
      <c r="B18" s="7"/>
      <c r="C18" s="7"/>
      <c r="D18" s="6"/>
      <c r="E18" s="55"/>
      <c r="F18" s="56"/>
      <c r="I18" s="114"/>
      <c r="J18" s="57"/>
      <c r="K18" s="119"/>
      <c r="L18" s="7"/>
      <c r="M18" s="114"/>
      <c r="N18" s="57"/>
      <c r="O18" s="3"/>
      <c r="P18" s="114"/>
      <c r="Q18" s="57"/>
      <c r="R18" s="114"/>
      <c r="S18" s="57"/>
      <c r="T18" s="114"/>
      <c r="U18" s="57"/>
    </row>
    <row r="19" spans="1:21" ht="12.75" hidden="1" customHeight="1" x14ac:dyDescent="0.3">
      <c r="A19" s="9"/>
      <c r="B19" s="7"/>
      <c r="C19" s="7"/>
      <c r="D19" s="6"/>
      <c r="E19" s="55"/>
      <c r="F19" s="56"/>
      <c r="I19" s="114"/>
      <c r="J19" s="57"/>
      <c r="M19" s="114"/>
      <c r="N19" s="57"/>
      <c r="O19" s="3"/>
      <c r="P19" s="114"/>
      <c r="Q19" s="57"/>
      <c r="R19" s="114"/>
      <c r="S19" s="57"/>
      <c r="T19" s="114"/>
      <c r="U19" s="57"/>
    </row>
    <row r="20" spans="1:21" ht="12.75" hidden="1" customHeight="1" x14ac:dyDescent="0.3">
      <c r="A20" s="9"/>
      <c r="B20" s="7"/>
      <c r="C20" s="7"/>
      <c r="D20" s="6"/>
      <c r="E20" s="55"/>
      <c r="F20" s="56"/>
      <c r="I20" s="114"/>
      <c r="J20" s="57"/>
      <c r="M20" s="114"/>
      <c r="N20" s="57"/>
      <c r="O20" s="3"/>
      <c r="P20" s="114"/>
      <c r="Q20" s="57"/>
      <c r="R20" s="114"/>
      <c r="S20" s="57"/>
      <c r="T20" s="114"/>
      <c r="U20" s="57"/>
    </row>
    <row r="21" spans="1:21" ht="12.75" hidden="1" customHeight="1" x14ac:dyDescent="0.3">
      <c r="A21" s="9"/>
      <c r="B21" s="7"/>
      <c r="C21" s="7"/>
      <c r="D21" s="6"/>
      <c r="E21" s="55"/>
      <c r="F21" s="56"/>
      <c r="I21" s="114"/>
      <c r="J21" s="57"/>
      <c r="M21" s="114"/>
      <c r="N21" s="57"/>
      <c r="O21" s="3"/>
      <c r="P21" s="114"/>
      <c r="Q21" s="57"/>
      <c r="R21" s="114"/>
      <c r="S21" s="57"/>
      <c r="T21" s="114"/>
      <c r="U21" s="57"/>
    </row>
    <row r="22" spans="1:21" ht="12.75" hidden="1" customHeight="1" x14ac:dyDescent="0.3">
      <c r="A22" s="9"/>
      <c r="B22" s="7"/>
      <c r="C22" s="7"/>
      <c r="D22" s="6"/>
      <c r="E22" s="55"/>
      <c r="F22" s="56"/>
      <c r="I22" s="114"/>
      <c r="J22" s="57"/>
      <c r="M22" s="114"/>
      <c r="N22" s="57"/>
      <c r="O22" s="3"/>
      <c r="P22" s="114"/>
      <c r="Q22" s="57"/>
      <c r="R22" s="114"/>
      <c r="S22" s="57"/>
      <c r="T22" s="114"/>
      <c r="U22" s="57"/>
    </row>
    <row r="23" spans="1:21" hidden="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369" t="s">
        <v>334</v>
      </c>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293" priority="23">
      <formula>MOD(ROW(),2)=0</formula>
    </cfRule>
  </conditionalFormatting>
  <conditionalFormatting sqref="E3:E11">
    <cfRule type="top10" dxfId="292" priority="5" percent="1" rank="25"/>
    <cfRule type="aboveAverage" dxfId="291" priority="6" stopIfTrue="1"/>
  </conditionalFormatting>
  <conditionalFormatting sqref="F3:F11 H3:H11 J3:J11 L3:L11 N3:N11 Q3:Q11 S3:S11 U3:U11">
    <cfRule type="containsText" priority="3" stopIfTrue="1" operator="containsText" text="AA">
      <formula>NOT(ISERROR(SEARCH("AA",F3)))</formula>
    </cfRule>
    <cfRule type="containsText" dxfId="290" priority="4" stopIfTrue="1" operator="containsText" text="A">
      <formula>NOT(ISERROR(SEARCH("A",F3)))</formula>
    </cfRule>
  </conditionalFormatting>
  <conditionalFormatting sqref="G3:G11">
    <cfRule type="top10" dxfId="289" priority="7" percent="1" rank="25"/>
    <cfRule type="aboveAverage" dxfId="288" priority="10" stopIfTrue="1"/>
  </conditionalFormatting>
  <conditionalFormatting sqref="I3:I11">
    <cfRule type="top10" dxfId="287" priority="1" percent="1" rank="25"/>
    <cfRule type="aboveAverage" dxfId="286" priority="2" stopIfTrue="1"/>
  </conditionalFormatting>
  <conditionalFormatting sqref="K3:K11">
    <cfRule type="top10" dxfId="285" priority="8" percent="1" rank="25"/>
    <cfRule type="aboveAverage" dxfId="284" priority="9" stopIfTrue="1"/>
  </conditionalFormatting>
  <conditionalFormatting sqref="M3:M11">
    <cfRule type="top10" dxfId="283" priority="11" percent="1" rank="25"/>
    <cfRule type="aboveAverage" dxfId="282" priority="12" stopIfTrue="1"/>
  </conditionalFormatting>
  <conditionalFormatting sqref="O3:O11">
    <cfRule type="top10" dxfId="281" priority="13" percent="1" rank="25"/>
    <cfRule type="aboveAverage" dxfId="280" priority="14" stopIfTrue="1"/>
  </conditionalFormatting>
  <conditionalFormatting sqref="P3:P11">
    <cfRule type="top10" dxfId="279" priority="17" percent="1" rank="25"/>
    <cfRule type="aboveAverage" dxfId="278" priority="18" stopIfTrue="1"/>
  </conditionalFormatting>
  <conditionalFormatting sqref="R3:R11">
    <cfRule type="top10" dxfId="277" priority="19" percent="1" rank="25"/>
    <cfRule type="aboveAverage" dxfId="276" priority="20" stopIfTrue="1"/>
  </conditionalFormatting>
  <conditionalFormatting sqref="T3:T11">
    <cfRule type="top10" dxfId="275" priority="21" percent="1" rank="25"/>
    <cfRule type="aboveAverage" dxfId="274" priority="22" stopIfTrue="1"/>
  </conditionalFormatting>
  <pageMargins left="0.5" right="0.5" top="0.5" bottom="0.5" header="0.3" footer="0.3"/>
  <pageSetup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270</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150" t="str">
        <f t="shared" ref="A3:A12" si="0">VLOOKUP(D3,VL_2020,2,FALSE)</f>
        <v xml:space="preserve">Pioneer P13777PWUE </v>
      </c>
      <c r="B3" s="258" t="str">
        <f t="shared" ref="B3:B12" si="1">VLOOKUP(D3,VL_2020,3,FALSE)</f>
        <v>RR, LL, ENL, FOP</v>
      </c>
      <c r="C3" s="258" t="str">
        <f t="shared" ref="C3:C12" si="2">VLOOKUP(D3,VL_2020,4,FALSE)</f>
        <v>AVBL, VT2P, HX1</v>
      </c>
      <c r="D3" s="150" t="s">
        <v>228</v>
      </c>
      <c r="E3" s="359">
        <v>258.83</v>
      </c>
      <c r="F3" s="361" t="s">
        <v>194</v>
      </c>
      <c r="G3" s="368">
        <v>15.7667</v>
      </c>
      <c r="H3" s="365" t="s">
        <v>200</v>
      </c>
      <c r="I3" s="359"/>
      <c r="J3" s="361"/>
      <c r="K3" s="359"/>
      <c r="L3" s="361"/>
      <c r="M3" s="359"/>
      <c r="N3" s="365"/>
      <c r="O3" s="363">
        <v>0</v>
      </c>
      <c r="P3" s="363"/>
      <c r="Q3" s="361"/>
      <c r="R3" s="363"/>
      <c r="S3" s="365"/>
      <c r="T3" s="363"/>
      <c r="U3" s="361"/>
    </row>
    <row r="4" spans="1:21" ht="12.65" customHeight="1" x14ac:dyDescent="0.25">
      <c r="A4" s="151" t="str">
        <f t="shared" si="0"/>
        <v>Innvictis A1292 VT2P</v>
      </c>
      <c r="B4" s="240" t="str">
        <f t="shared" si="1"/>
        <v>RR</v>
      </c>
      <c r="C4" s="240" t="str">
        <f t="shared" si="2"/>
        <v>VT2P</v>
      </c>
      <c r="D4" s="45" t="s">
        <v>178</v>
      </c>
      <c r="E4" s="320">
        <v>252.3</v>
      </c>
      <c r="F4" s="321" t="s">
        <v>199</v>
      </c>
      <c r="G4" s="356">
        <v>15.933299999999999</v>
      </c>
      <c r="H4" s="96" t="s">
        <v>193</v>
      </c>
      <c r="I4" s="320"/>
      <c r="J4" s="321"/>
      <c r="K4" s="320"/>
      <c r="L4" s="321"/>
      <c r="M4" s="320"/>
      <c r="N4" s="96"/>
      <c r="O4" s="304">
        <v>0</v>
      </c>
      <c r="P4" s="304"/>
      <c r="Q4" s="321"/>
      <c r="R4" s="304"/>
      <c r="S4" s="96"/>
      <c r="T4" s="304"/>
      <c r="U4" s="321"/>
    </row>
    <row r="5" spans="1:21" ht="12.5" x14ac:dyDescent="0.25">
      <c r="A5" s="44" t="str">
        <f t="shared" si="0"/>
        <v>Dekalb DKC 111-35 VT2P RIB</v>
      </c>
      <c r="B5" s="239" t="str">
        <f t="shared" si="1"/>
        <v>RR</v>
      </c>
      <c r="C5" s="239" t="str">
        <f t="shared" si="2"/>
        <v>VT2P</v>
      </c>
      <c r="D5" s="151" t="s">
        <v>224</v>
      </c>
      <c r="E5" s="322">
        <v>251.6</v>
      </c>
      <c r="F5" s="323" t="s">
        <v>199</v>
      </c>
      <c r="G5" s="357">
        <v>15.7333</v>
      </c>
      <c r="H5" s="310" t="s">
        <v>195</v>
      </c>
      <c r="I5" s="322"/>
      <c r="J5" s="323"/>
      <c r="K5" s="322"/>
      <c r="L5" s="323"/>
      <c r="M5" s="322"/>
      <c r="N5" s="310"/>
      <c r="O5" s="305">
        <v>0</v>
      </c>
      <c r="P5" s="305"/>
      <c r="Q5" s="323"/>
      <c r="R5" s="305"/>
      <c r="S5" s="310"/>
      <c r="T5" s="305"/>
      <c r="U5" s="323"/>
    </row>
    <row r="6" spans="1:21" ht="12.5" x14ac:dyDescent="0.25">
      <c r="A6" s="44" t="str">
        <f t="shared" si="0"/>
        <v xml:space="preserve">Revere 113-T4C </v>
      </c>
      <c r="B6" s="239" t="str">
        <f t="shared" si="1"/>
        <v>RR</v>
      </c>
      <c r="C6" s="239" t="str">
        <f t="shared" si="2"/>
        <v>CB, VP</v>
      </c>
      <c r="D6" s="45" t="s">
        <v>230</v>
      </c>
      <c r="E6" s="320">
        <v>246.48</v>
      </c>
      <c r="F6" s="321" t="s">
        <v>203</v>
      </c>
      <c r="G6" s="356">
        <v>15.833299999999999</v>
      </c>
      <c r="H6" s="96" t="s">
        <v>200</v>
      </c>
      <c r="I6" s="320"/>
      <c r="J6" s="321"/>
      <c r="K6" s="320"/>
      <c r="L6" s="321"/>
      <c r="M6" s="320"/>
      <c r="N6" s="96"/>
      <c r="O6" s="304">
        <v>0</v>
      </c>
      <c r="P6" s="304"/>
      <c r="Q6" s="321"/>
      <c r="R6" s="304"/>
      <c r="S6" s="96"/>
      <c r="T6" s="304"/>
      <c r="U6" s="321"/>
    </row>
    <row r="7" spans="1:21" ht="12.5" x14ac:dyDescent="0.25">
      <c r="A7" s="44" t="str">
        <f t="shared" si="0"/>
        <v>Dyna-Gro D53VC54 RIB</v>
      </c>
      <c r="B7" s="239" t="str">
        <f t="shared" si="1"/>
        <v>RR</v>
      </c>
      <c r="C7" s="239" t="str">
        <f t="shared" si="2"/>
        <v>VT2P</v>
      </c>
      <c r="D7" s="151" t="s">
        <v>176</v>
      </c>
      <c r="E7" s="322">
        <v>238.74</v>
      </c>
      <c r="F7" s="323" t="s">
        <v>193</v>
      </c>
      <c r="G7" s="357">
        <v>17.066700000000001</v>
      </c>
      <c r="H7" s="310" t="s">
        <v>199</v>
      </c>
      <c r="I7" s="322"/>
      <c r="J7" s="323"/>
      <c r="K7" s="322"/>
      <c r="L7" s="323"/>
      <c r="M7" s="322"/>
      <c r="N7" s="310"/>
      <c r="O7" s="305">
        <v>0</v>
      </c>
      <c r="P7" s="305"/>
      <c r="Q7" s="323"/>
      <c r="R7" s="305"/>
      <c r="S7" s="310"/>
      <c r="T7" s="305"/>
      <c r="U7" s="323"/>
    </row>
    <row r="8" spans="1:21" ht="12.5" x14ac:dyDescent="0.25">
      <c r="A8" s="151" t="str">
        <f t="shared" si="0"/>
        <v>Progeny PGY 2010 TRE</v>
      </c>
      <c r="B8" s="240" t="str">
        <f t="shared" si="1"/>
        <v>RR</v>
      </c>
      <c r="C8" s="240" t="str">
        <f t="shared" si="2"/>
        <v>TRE</v>
      </c>
      <c r="D8" s="45" t="s">
        <v>181</v>
      </c>
      <c r="E8" s="320">
        <v>237.62</v>
      </c>
      <c r="F8" s="321" t="s">
        <v>193</v>
      </c>
      <c r="G8" s="356">
        <v>14.433299999999999</v>
      </c>
      <c r="H8" s="96" t="s">
        <v>197</v>
      </c>
      <c r="I8" s="320"/>
      <c r="J8" s="321"/>
      <c r="K8" s="320"/>
      <c r="L8" s="321"/>
      <c r="M8" s="320"/>
      <c r="N8" s="96"/>
      <c r="O8" s="304">
        <v>0</v>
      </c>
      <c r="P8" s="304"/>
      <c r="Q8" s="321"/>
      <c r="R8" s="304"/>
      <c r="S8" s="96"/>
      <c r="T8" s="304"/>
      <c r="U8" s="321"/>
    </row>
    <row r="9" spans="1:21" ht="12.5" x14ac:dyDescent="0.25">
      <c r="A9" s="44" t="str">
        <f t="shared" si="0"/>
        <v>Dyna-Gro D51VC95 RIB</v>
      </c>
      <c r="B9" s="239" t="str">
        <f t="shared" si="1"/>
        <v>RR</v>
      </c>
      <c r="C9" s="239" t="str">
        <f t="shared" si="2"/>
        <v>VT2P</v>
      </c>
      <c r="D9" s="151" t="s">
        <v>225</v>
      </c>
      <c r="E9" s="322">
        <v>235.53</v>
      </c>
      <c r="F9" s="323" t="s">
        <v>198</v>
      </c>
      <c r="G9" s="357">
        <v>15.2</v>
      </c>
      <c r="H9" s="310" t="s">
        <v>274</v>
      </c>
      <c r="I9" s="322"/>
      <c r="J9" s="323"/>
      <c r="K9" s="322"/>
      <c r="L9" s="323"/>
      <c r="M9" s="322"/>
      <c r="N9" s="310"/>
      <c r="O9" s="305">
        <v>0</v>
      </c>
      <c r="P9" s="305"/>
      <c r="Q9" s="323"/>
      <c r="R9" s="305"/>
      <c r="S9" s="310"/>
      <c r="T9" s="305"/>
      <c r="U9" s="323"/>
    </row>
    <row r="10" spans="1:21" ht="12.5" x14ac:dyDescent="0.25">
      <c r="A10" s="44" t="str">
        <f t="shared" si="0"/>
        <v>Innvictis A1072 VT2P RIB</v>
      </c>
      <c r="B10" s="239" t="str">
        <f t="shared" si="1"/>
        <v>RR</v>
      </c>
      <c r="C10" s="239" t="str">
        <f t="shared" si="2"/>
        <v>VT2P</v>
      </c>
      <c r="D10" s="151" t="s">
        <v>227</v>
      </c>
      <c r="E10" s="322">
        <v>233.95</v>
      </c>
      <c r="F10" s="323" t="s">
        <v>195</v>
      </c>
      <c r="G10" s="357">
        <v>14.6</v>
      </c>
      <c r="H10" s="310" t="s">
        <v>202</v>
      </c>
      <c r="I10" s="322"/>
      <c r="J10" s="323"/>
      <c r="K10" s="322"/>
      <c r="L10" s="323"/>
      <c r="M10" s="322"/>
      <c r="N10" s="310"/>
      <c r="O10" s="305">
        <v>0</v>
      </c>
      <c r="P10" s="305"/>
      <c r="Q10" s="323"/>
      <c r="R10" s="305"/>
      <c r="S10" s="310"/>
      <c r="T10" s="305"/>
      <c r="U10" s="323"/>
    </row>
    <row r="11" spans="1:21" ht="12.5" x14ac:dyDescent="0.25">
      <c r="A11" s="151" t="str">
        <f t="shared" si="0"/>
        <v xml:space="preserve">Pioneer P13841PWUE </v>
      </c>
      <c r="B11" s="240" t="str">
        <f t="shared" si="1"/>
        <v>RR, LL, ENL, FOP</v>
      </c>
      <c r="C11" s="240" t="str">
        <f t="shared" si="2"/>
        <v>AVBL, VT2P, HX1</v>
      </c>
      <c r="D11" s="45" t="s">
        <v>229</v>
      </c>
      <c r="E11" s="320">
        <v>232.12</v>
      </c>
      <c r="F11" s="321" t="s">
        <v>195</v>
      </c>
      <c r="G11" s="356">
        <v>14.933299999999999</v>
      </c>
      <c r="H11" s="96" t="s">
        <v>274</v>
      </c>
      <c r="I11" s="320"/>
      <c r="J11" s="321"/>
      <c r="K11" s="320"/>
      <c r="L11" s="321"/>
      <c r="M11" s="320"/>
      <c r="N11" s="96"/>
      <c r="O11" s="304">
        <v>0</v>
      </c>
      <c r="P11" s="304"/>
      <c r="Q11" s="321"/>
      <c r="R11" s="304"/>
      <c r="S11" s="96"/>
      <c r="T11" s="304"/>
      <c r="U11" s="321"/>
    </row>
    <row r="12" spans="1:21" ht="12.5" x14ac:dyDescent="0.25">
      <c r="A12" s="44" t="str">
        <f t="shared" si="0"/>
        <v>Great Heart Seed HT-7360 VT2</v>
      </c>
      <c r="B12" s="239" t="str">
        <f t="shared" si="1"/>
        <v>RR</v>
      </c>
      <c r="C12" s="239" t="str">
        <f t="shared" si="2"/>
        <v>VT2P</v>
      </c>
      <c r="D12" s="45" t="s">
        <v>226</v>
      </c>
      <c r="E12" s="324">
        <v>220.07</v>
      </c>
      <c r="F12" s="325" t="s">
        <v>201</v>
      </c>
      <c r="G12" s="358">
        <v>17.2333</v>
      </c>
      <c r="H12" s="311" t="s">
        <v>194</v>
      </c>
      <c r="I12" s="324"/>
      <c r="J12" s="325"/>
      <c r="K12" s="324"/>
      <c r="L12" s="325"/>
      <c r="M12" s="324"/>
      <c r="N12" s="311"/>
      <c r="O12" s="340">
        <v>0</v>
      </c>
      <c r="P12" s="340"/>
      <c r="Q12" s="325"/>
      <c r="R12" s="340"/>
      <c r="S12" s="311"/>
      <c r="T12" s="340"/>
      <c r="U12" s="325"/>
    </row>
    <row r="13" spans="1:21" x14ac:dyDescent="0.3">
      <c r="A13" s="59" t="s">
        <v>219</v>
      </c>
      <c r="B13" s="59"/>
      <c r="C13" s="59"/>
      <c r="D13" s="58"/>
      <c r="E13" s="326">
        <v>240.72</v>
      </c>
      <c r="F13" s="327"/>
      <c r="G13" s="117">
        <v>15.673299999999999</v>
      </c>
      <c r="H13" s="102"/>
      <c r="I13" s="326"/>
      <c r="J13" s="327"/>
      <c r="K13" s="326"/>
      <c r="L13" s="327"/>
      <c r="M13" s="112"/>
      <c r="N13" s="102"/>
      <c r="O13" s="336">
        <v>0</v>
      </c>
      <c r="P13" s="341"/>
      <c r="Q13" s="327"/>
      <c r="R13" s="117"/>
      <c r="S13" s="102"/>
      <c r="T13" s="341"/>
      <c r="U13" s="327"/>
    </row>
    <row r="14" spans="1:21" x14ac:dyDescent="0.3">
      <c r="A14" s="46" t="s">
        <v>220</v>
      </c>
      <c r="B14" s="46"/>
      <c r="C14" s="46"/>
      <c r="D14" s="48"/>
      <c r="E14" s="328">
        <v>7.0869</v>
      </c>
      <c r="F14" s="329"/>
      <c r="G14" s="314">
        <v>0.44069999999999998</v>
      </c>
      <c r="H14" s="313"/>
      <c r="I14" s="328"/>
      <c r="J14" s="329"/>
      <c r="K14" s="328"/>
      <c r="L14" s="329"/>
      <c r="M14" s="312"/>
      <c r="N14" s="313"/>
      <c r="O14" s="337">
        <v>0</v>
      </c>
      <c r="P14" s="342"/>
      <c r="Q14" s="329"/>
      <c r="R14" s="314"/>
      <c r="S14" s="313"/>
      <c r="T14" s="342"/>
      <c r="U14" s="329"/>
    </row>
    <row r="15" spans="1:21" ht="12.75" customHeight="1" x14ac:dyDescent="0.4">
      <c r="A15" s="47" t="s">
        <v>221</v>
      </c>
      <c r="B15" s="242"/>
      <c r="C15" s="242"/>
      <c r="D15" s="28"/>
      <c r="E15" s="330">
        <v>17.2</v>
      </c>
      <c r="F15" s="331"/>
      <c r="G15" s="317">
        <v>1.1599999999999999</v>
      </c>
      <c r="H15" s="316"/>
      <c r="I15" s="330"/>
      <c r="J15" s="331"/>
      <c r="K15" s="330"/>
      <c r="L15" s="331"/>
      <c r="M15" s="315"/>
      <c r="N15" s="316"/>
      <c r="O15" s="338" t="s">
        <v>223</v>
      </c>
      <c r="P15" s="343"/>
      <c r="Q15" s="331"/>
      <c r="R15" s="317"/>
      <c r="S15" s="316"/>
      <c r="T15" s="343"/>
      <c r="U15" s="331"/>
    </row>
    <row r="16" spans="1:21" ht="12.75" customHeight="1" thickBot="1" x14ac:dyDescent="0.35">
      <c r="A16" s="345" t="s">
        <v>222</v>
      </c>
      <c r="B16" s="346"/>
      <c r="C16" s="346"/>
      <c r="D16" s="347"/>
      <c r="E16" s="332">
        <v>4.176190353</v>
      </c>
      <c r="F16" s="333"/>
      <c r="G16" s="335">
        <v>4.3259115096</v>
      </c>
      <c r="H16" s="334"/>
      <c r="I16" s="332"/>
      <c r="J16" s="333"/>
      <c r="K16" s="332"/>
      <c r="L16" s="333"/>
      <c r="M16" s="335"/>
      <c r="N16" s="334"/>
      <c r="O16" s="348" t="s">
        <v>223</v>
      </c>
      <c r="P16" s="349"/>
      <c r="Q16" s="333"/>
      <c r="R16" s="350"/>
      <c r="S16" s="334"/>
      <c r="T16" s="349"/>
      <c r="U16" s="333"/>
    </row>
    <row r="17" spans="1:21" ht="12.75"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x14ac:dyDescent="0.3">
      <c r="A26" s="9"/>
      <c r="B26" s="7"/>
      <c r="C26" s="7"/>
      <c r="D26" s="6"/>
      <c r="E26" s="55"/>
      <c r="F26" s="56"/>
      <c r="M26" s="114"/>
      <c r="N26" s="57"/>
      <c r="O26" s="3"/>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273" priority="44">
      <formula>MOD(ROW(),2)=0</formula>
    </cfRule>
  </conditionalFormatting>
  <conditionalFormatting sqref="E3:E12">
    <cfRule type="aboveAverage" dxfId="272" priority="43" stopIfTrue="1"/>
    <cfRule type="top10" dxfId="271" priority="25" percent="1" rank="25"/>
  </conditionalFormatting>
  <conditionalFormatting sqref="F3:F12">
    <cfRule type="containsText" dxfId="270" priority="41" stopIfTrue="1" operator="containsText" text="A">
      <formula>NOT(ISERROR(SEARCH("A",F3)))</formula>
    </cfRule>
    <cfRule type="containsText" priority="40" stopIfTrue="1" operator="containsText" text="AA">
      <formula>NOT(ISERROR(SEARCH("AA",F3)))</formula>
    </cfRule>
  </conditionalFormatting>
  <conditionalFormatting sqref="G3:G12">
    <cfRule type="top10" dxfId="269" priority="21" percent="1" rank="25"/>
    <cfRule type="aboveAverage" dxfId="268" priority="22" stopIfTrue="1"/>
  </conditionalFormatting>
  <conditionalFormatting sqref="H3:H12">
    <cfRule type="containsText" dxfId="267" priority="39" stopIfTrue="1" operator="containsText" text="A">
      <formula>NOT(ISERROR(SEARCH("A",H3)))</formula>
    </cfRule>
    <cfRule type="containsText" priority="38" stopIfTrue="1" operator="containsText" text="AA">
      <formula>NOT(ISERROR(SEARCH("AA",H3)))</formula>
    </cfRule>
  </conditionalFormatting>
  <conditionalFormatting sqref="I3:I12">
    <cfRule type="aboveAverage" dxfId="266" priority="2" stopIfTrue="1"/>
    <cfRule type="top10" dxfId="265" priority="1" percent="1" rank="25"/>
  </conditionalFormatting>
  <conditionalFormatting sqref="J3:J12">
    <cfRule type="containsText" priority="3" stopIfTrue="1" operator="containsText" text="AA">
      <formula>NOT(ISERROR(SEARCH("AA",J3)))</formula>
    </cfRule>
    <cfRule type="containsText" dxfId="264" priority="4" stopIfTrue="1" operator="containsText" text="A">
      <formula>NOT(ISERROR(SEARCH("A",J3)))</formula>
    </cfRule>
  </conditionalFormatting>
  <conditionalFormatting sqref="K3:K12">
    <cfRule type="top10" dxfId="263" priority="23" percent="1" rank="25"/>
    <cfRule type="aboveAverage" dxfId="262" priority="24" stopIfTrue="1"/>
  </conditionalFormatting>
  <conditionalFormatting sqref="L3:L12">
    <cfRule type="containsText" priority="36" stopIfTrue="1" operator="containsText" text="AA">
      <formula>NOT(ISERROR(SEARCH("AA",L3)))</formula>
    </cfRule>
    <cfRule type="containsText" dxfId="261" priority="37" stopIfTrue="1" operator="containsText" text="A">
      <formula>NOT(ISERROR(SEARCH("A",L3)))</formula>
    </cfRule>
  </conditionalFormatting>
  <conditionalFormatting sqref="M3:M12">
    <cfRule type="aboveAverage" dxfId="260" priority="20" stopIfTrue="1"/>
    <cfRule type="top10" dxfId="259" priority="19" percent="1" rank="25"/>
    <cfRule type="aboveAverage" dxfId="258" priority="42" stopIfTrue="1"/>
  </conditionalFormatting>
  <conditionalFormatting sqref="N3:N12">
    <cfRule type="containsText" priority="34" stopIfTrue="1" operator="containsText" text="AA">
      <formula>NOT(ISERROR(SEARCH("AA",N3)))</formula>
    </cfRule>
    <cfRule type="containsText" dxfId="257" priority="35" stopIfTrue="1" operator="containsText" text="A">
      <formula>NOT(ISERROR(SEARCH("A",N3)))</formula>
    </cfRule>
  </conditionalFormatting>
  <conditionalFormatting sqref="O3:O12">
    <cfRule type="top10" dxfId="256" priority="17" percent="1" rank="25"/>
    <cfRule type="aboveAverage" dxfId="255" priority="18" stopIfTrue="1"/>
  </conditionalFormatting>
  <conditionalFormatting sqref="P3:P12">
    <cfRule type="top10" dxfId="254" priority="13" percent="1" rank="25"/>
    <cfRule type="aboveAverage" dxfId="253" priority="14" stopIfTrue="1"/>
  </conditionalFormatting>
  <conditionalFormatting sqref="Q3:Q12">
    <cfRule type="containsText" priority="30" stopIfTrue="1" operator="containsText" text="AA">
      <formula>NOT(ISERROR(SEARCH("AA",Q3)))</formula>
    </cfRule>
    <cfRule type="containsText" dxfId="252" priority="31" stopIfTrue="1" operator="containsText" text="A">
      <formula>NOT(ISERROR(SEARCH("A",Q3)))</formula>
    </cfRule>
  </conditionalFormatting>
  <conditionalFormatting sqref="R3:R12">
    <cfRule type="top10" dxfId="251" priority="11" percent="1" rank="25"/>
    <cfRule type="aboveAverage" dxfId="250" priority="12" stopIfTrue="1"/>
  </conditionalFormatting>
  <conditionalFormatting sqref="S3:S12">
    <cfRule type="containsText" priority="28" stopIfTrue="1" operator="containsText" text="AA">
      <formula>NOT(ISERROR(SEARCH("AA",S3)))</formula>
    </cfRule>
    <cfRule type="containsText" dxfId="249" priority="29" stopIfTrue="1" operator="containsText" text="A">
      <formula>NOT(ISERROR(SEARCH("A",S3)))</formula>
    </cfRule>
  </conditionalFormatting>
  <conditionalFormatting sqref="T3:T12">
    <cfRule type="top10" dxfId="248" priority="9" percent="1" rank="25"/>
    <cfRule type="aboveAverage" dxfId="247" priority="10" stopIfTrue="1"/>
  </conditionalFormatting>
  <conditionalFormatting sqref="U3:U12">
    <cfRule type="containsText" dxfId="246" priority="27" stopIfTrue="1" operator="containsText" text="A">
      <formula>NOT(ISERROR(SEARCH("A",U3)))</formula>
    </cfRule>
    <cfRule type="containsText" priority="26" stopIfTrue="1" operator="containsText" text="AA">
      <formula>NOT(ISERROR(SEARCH("AA",U3)))</formula>
    </cfRule>
  </conditionalFormatting>
  <pageMargins left="0.5" right="0.5" top="0.5" bottom="0.5" header="0.3" footer="0.3"/>
  <pageSetup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D7D6-95D2-42FA-974F-D4EB9BC91D7D}">
  <sheetPr codeName="Sheet35">
    <tabColor theme="6" tint="0.59999389629810485"/>
    <pageSetUpPr fitToPage="1"/>
  </sheetPr>
  <dimension ref="A1:W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 min="22" max="22" width="5.1796875" style="111" hidden="1" customWidth="1"/>
    <col min="23" max="23" width="5.1796875" style="11" hidden="1" customWidth="1"/>
  </cols>
  <sheetData>
    <row r="1" spans="1:23" ht="45" customHeight="1" thickBot="1" x14ac:dyDescent="0.35">
      <c r="A1" s="500" t="s">
        <v>306</v>
      </c>
      <c r="B1" s="500"/>
      <c r="C1" s="500"/>
      <c r="D1" s="500"/>
      <c r="E1" s="500"/>
      <c r="F1" s="500"/>
      <c r="G1" s="500"/>
      <c r="H1" s="500"/>
      <c r="I1" s="500"/>
      <c r="J1" s="500"/>
      <c r="K1" s="500"/>
      <c r="L1" s="500"/>
      <c r="M1" s="500"/>
      <c r="N1" s="500"/>
      <c r="O1" s="500"/>
      <c r="P1" s="500"/>
      <c r="Q1" s="500"/>
      <c r="R1" s="500"/>
      <c r="S1" s="500"/>
      <c r="T1" s="500"/>
      <c r="U1" s="500"/>
      <c r="V1" s="500"/>
      <c r="W1" s="500"/>
    </row>
    <row r="2" spans="1:23" ht="40" customHeight="1" x14ac:dyDescent="0.3">
      <c r="A2" s="30" t="s">
        <v>167</v>
      </c>
      <c r="B2" s="241" t="s">
        <v>165</v>
      </c>
      <c r="C2" s="301" t="s">
        <v>166</v>
      </c>
      <c r="D2" s="29"/>
      <c r="E2" s="506" t="s">
        <v>47</v>
      </c>
      <c r="F2" s="507"/>
      <c r="G2" s="508" t="s">
        <v>48</v>
      </c>
      <c r="H2" s="508"/>
      <c r="I2" s="532" t="s">
        <v>94</v>
      </c>
      <c r="J2" s="532"/>
      <c r="K2" s="506" t="s">
        <v>49</v>
      </c>
      <c r="L2" s="507"/>
      <c r="M2" s="508" t="s">
        <v>50</v>
      </c>
      <c r="N2" s="508"/>
      <c r="O2" s="344" t="s">
        <v>79</v>
      </c>
      <c r="P2" s="532" t="s">
        <v>94</v>
      </c>
      <c r="Q2" s="532"/>
      <c r="R2" s="503" t="s">
        <v>51</v>
      </c>
      <c r="S2" s="504"/>
      <c r="T2" s="505" t="s">
        <v>52</v>
      </c>
      <c r="U2" s="505"/>
      <c r="V2" s="503" t="s">
        <v>53</v>
      </c>
      <c r="W2" s="504"/>
    </row>
    <row r="3" spans="1:23" ht="12.65" customHeight="1" x14ac:dyDescent="0.25">
      <c r="A3" s="71" t="str">
        <f t="shared" ref="A3:A23" si="0">VLOOKUP(D3,VL_2020,2,FALSE)</f>
        <v>1st Choice Seeds FC 8455 VT2P RIB</v>
      </c>
      <c r="B3" s="238" t="str">
        <f t="shared" ref="B3:B23" si="1">VLOOKUP(D3,VL_2020,3,FALSE)</f>
        <v>RR</v>
      </c>
      <c r="C3" s="238" t="str">
        <f t="shared" ref="C3:C23" si="2">VLOOKUP(D3,VL_2020,4,FALSE)</f>
        <v>VT2P</v>
      </c>
      <c r="D3" s="72" t="s">
        <v>232</v>
      </c>
      <c r="E3" s="318">
        <v>251.16</v>
      </c>
      <c r="F3" s="319" t="s">
        <v>194</v>
      </c>
      <c r="G3" s="303">
        <v>15.2333</v>
      </c>
      <c r="H3" s="101" t="s">
        <v>310</v>
      </c>
      <c r="I3" s="318"/>
      <c r="J3" s="101"/>
      <c r="K3" s="318"/>
      <c r="L3" s="319"/>
      <c r="M3" s="318"/>
      <c r="N3" s="101"/>
      <c r="O3" s="303">
        <v>0</v>
      </c>
      <c r="P3" s="318"/>
      <c r="Q3" s="101"/>
      <c r="R3" s="303"/>
      <c r="S3" s="319"/>
      <c r="T3" s="303"/>
      <c r="U3" s="101"/>
      <c r="V3" s="303"/>
      <c r="W3" s="319"/>
    </row>
    <row r="4" spans="1:23" ht="12.65" customHeight="1" x14ac:dyDescent="0.25">
      <c r="A4" s="44" t="str">
        <f t="shared" si="0"/>
        <v xml:space="preserve">Revere 114-P35 </v>
      </c>
      <c r="B4" s="239" t="str">
        <f t="shared" si="1"/>
        <v>RR</v>
      </c>
      <c r="C4" s="239" t="str">
        <f t="shared" si="2"/>
        <v xml:space="preserve">CB </v>
      </c>
      <c r="D4" s="45" t="s">
        <v>247</v>
      </c>
      <c r="E4" s="320">
        <v>245.34</v>
      </c>
      <c r="F4" s="321" t="s">
        <v>194</v>
      </c>
      <c r="G4" s="304">
        <v>15.4</v>
      </c>
      <c r="H4" s="96" t="s">
        <v>297</v>
      </c>
      <c r="I4" s="320"/>
      <c r="J4" s="96"/>
      <c r="K4" s="320"/>
      <c r="L4" s="321"/>
      <c r="M4" s="320"/>
      <c r="N4" s="96"/>
      <c r="O4" s="304">
        <v>0</v>
      </c>
      <c r="P4" s="320"/>
      <c r="Q4" s="96"/>
      <c r="R4" s="304"/>
      <c r="S4" s="321"/>
      <c r="T4" s="304"/>
      <c r="U4" s="96"/>
      <c r="V4" s="304"/>
      <c r="W4" s="321"/>
    </row>
    <row r="5" spans="1:23" ht="12.5" x14ac:dyDescent="0.25">
      <c r="A5" s="44" t="str">
        <f t="shared" si="0"/>
        <v>Dekalb DKC 64-22 VT2P</v>
      </c>
      <c r="B5" s="239" t="str">
        <f t="shared" si="1"/>
        <v>RR</v>
      </c>
      <c r="C5" s="239" t="str">
        <f t="shared" si="2"/>
        <v>VT2P</v>
      </c>
      <c r="D5" s="151" t="s">
        <v>233</v>
      </c>
      <c r="E5" s="322">
        <v>244.09</v>
      </c>
      <c r="F5" s="323" t="s">
        <v>194</v>
      </c>
      <c r="G5" s="305">
        <v>16.100000000000001</v>
      </c>
      <c r="H5" s="310" t="s">
        <v>198</v>
      </c>
      <c r="I5" s="322"/>
      <c r="J5" s="310"/>
      <c r="K5" s="322"/>
      <c r="L5" s="323"/>
      <c r="M5" s="322"/>
      <c r="N5" s="310"/>
      <c r="O5" s="305">
        <v>0</v>
      </c>
      <c r="P5" s="322"/>
      <c r="Q5" s="310"/>
      <c r="R5" s="305"/>
      <c r="S5" s="323"/>
      <c r="T5" s="305"/>
      <c r="U5" s="310"/>
      <c r="V5" s="305"/>
      <c r="W5" s="323"/>
    </row>
    <row r="6" spans="1:23" ht="12.5" x14ac:dyDescent="0.25">
      <c r="A6" s="44" t="str">
        <f t="shared" si="0"/>
        <v>Dekalb DKC 66-06 TRE*</v>
      </c>
      <c r="B6" s="239" t="str">
        <f t="shared" si="1"/>
        <v>RR</v>
      </c>
      <c r="C6" s="239" t="str">
        <f t="shared" si="2"/>
        <v>TRE</v>
      </c>
      <c r="D6" s="151" t="s">
        <v>175</v>
      </c>
      <c r="E6" s="322">
        <v>242.01</v>
      </c>
      <c r="F6" s="323" t="s">
        <v>194</v>
      </c>
      <c r="G6" s="305">
        <v>15.3667</v>
      </c>
      <c r="H6" s="310" t="s">
        <v>313</v>
      </c>
      <c r="I6" s="322"/>
      <c r="J6" s="310"/>
      <c r="K6" s="322"/>
      <c r="L6" s="323"/>
      <c r="M6" s="322"/>
      <c r="N6" s="310"/>
      <c r="O6" s="305">
        <v>0</v>
      </c>
      <c r="P6" s="322"/>
      <c r="Q6" s="310"/>
      <c r="R6" s="305"/>
      <c r="S6" s="323"/>
      <c r="T6" s="305"/>
      <c r="U6" s="310"/>
      <c r="V6" s="305"/>
      <c r="W6" s="323"/>
    </row>
    <row r="7" spans="1:23" ht="12.5" x14ac:dyDescent="0.25">
      <c r="A7" s="151" t="str">
        <f t="shared" si="0"/>
        <v>Dekalb DKC 65-95 VT2P</v>
      </c>
      <c r="B7" s="240" t="str">
        <f t="shared" si="1"/>
        <v>RR</v>
      </c>
      <c r="C7" s="240" t="str">
        <f t="shared" si="2"/>
        <v>VT2P</v>
      </c>
      <c r="D7" s="45" t="s">
        <v>98</v>
      </c>
      <c r="E7" s="320">
        <v>238.27</v>
      </c>
      <c r="F7" s="321" t="s">
        <v>194</v>
      </c>
      <c r="G7" s="304">
        <v>15.9</v>
      </c>
      <c r="H7" s="96" t="s">
        <v>280</v>
      </c>
      <c r="I7" s="320"/>
      <c r="J7" s="96"/>
      <c r="K7" s="320"/>
      <c r="L7" s="321"/>
      <c r="M7" s="320"/>
      <c r="N7" s="96"/>
      <c r="O7" s="304">
        <v>0</v>
      </c>
      <c r="P7" s="320"/>
      <c r="Q7" s="96"/>
      <c r="R7" s="304"/>
      <c r="S7" s="321"/>
      <c r="T7" s="304"/>
      <c r="U7" s="96"/>
      <c r="V7" s="304"/>
      <c r="W7" s="321"/>
    </row>
    <row r="8" spans="1:23" ht="12.5" x14ac:dyDescent="0.25">
      <c r="A8" s="44" t="str">
        <f t="shared" si="0"/>
        <v>Progeny PGY2314 TRE*</v>
      </c>
      <c r="B8" s="239" t="str">
        <f t="shared" si="1"/>
        <v>RR</v>
      </c>
      <c r="C8" s="239" t="str">
        <f t="shared" si="2"/>
        <v>TRE</v>
      </c>
      <c r="D8" s="151" t="s">
        <v>182</v>
      </c>
      <c r="E8" s="322">
        <v>237.91</v>
      </c>
      <c r="F8" s="323" t="s">
        <v>194</v>
      </c>
      <c r="G8" s="305">
        <v>15.6333</v>
      </c>
      <c r="H8" s="310" t="s">
        <v>294</v>
      </c>
      <c r="I8" s="322"/>
      <c r="J8" s="310"/>
      <c r="K8" s="322"/>
      <c r="L8" s="323"/>
      <c r="M8" s="322"/>
      <c r="N8" s="310"/>
      <c r="O8" s="305">
        <v>0</v>
      </c>
      <c r="P8" s="322"/>
      <c r="Q8" s="310"/>
      <c r="R8" s="305"/>
      <c r="S8" s="323"/>
      <c r="T8" s="305"/>
      <c r="U8" s="310"/>
      <c r="V8" s="305"/>
      <c r="W8" s="323"/>
    </row>
    <row r="9" spans="1:23" ht="12.5" x14ac:dyDescent="0.25">
      <c r="A9" s="44" t="str">
        <f t="shared" si="0"/>
        <v>Dyna-Gro D54VC34 RIB</v>
      </c>
      <c r="B9" s="239" t="str">
        <f t="shared" si="1"/>
        <v>RR</v>
      </c>
      <c r="C9" s="239" t="str">
        <f t="shared" si="2"/>
        <v>VT2P</v>
      </c>
      <c r="D9" s="151" t="s">
        <v>234</v>
      </c>
      <c r="E9" s="322">
        <v>237.43</v>
      </c>
      <c r="F9" s="323" t="s">
        <v>194</v>
      </c>
      <c r="G9" s="305">
        <v>15.533300000000001</v>
      </c>
      <c r="H9" s="310" t="s">
        <v>295</v>
      </c>
      <c r="I9" s="322"/>
      <c r="J9" s="310"/>
      <c r="K9" s="322"/>
      <c r="L9" s="323"/>
      <c r="M9" s="322"/>
      <c r="N9" s="310"/>
      <c r="O9" s="305">
        <v>0</v>
      </c>
      <c r="P9" s="322"/>
      <c r="Q9" s="310"/>
      <c r="R9" s="305"/>
      <c r="S9" s="323"/>
      <c r="T9" s="305"/>
      <c r="U9" s="310"/>
      <c r="V9" s="305"/>
      <c r="W9" s="323"/>
    </row>
    <row r="10" spans="1:23" ht="12.5" x14ac:dyDescent="0.25">
      <c r="A10" s="151" t="str">
        <f t="shared" si="0"/>
        <v>Progeny PGY 9114 VT2P</v>
      </c>
      <c r="B10" s="240" t="str">
        <f t="shared" si="1"/>
        <v>RR</v>
      </c>
      <c r="C10" s="240" t="str">
        <f t="shared" si="2"/>
        <v>VT2P</v>
      </c>
      <c r="D10" s="45" t="s">
        <v>99</v>
      </c>
      <c r="E10" s="320">
        <v>233.67</v>
      </c>
      <c r="F10" s="321" t="s">
        <v>194</v>
      </c>
      <c r="G10" s="304">
        <v>15.4</v>
      </c>
      <c r="H10" s="96" t="s">
        <v>297</v>
      </c>
      <c r="I10" s="320"/>
      <c r="J10" s="96"/>
      <c r="K10" s="320"/>
      <c r="L10" s="321"/>
      <c r="M10" s="320"/>
      <c r="N10" s="96"/>
      <c r="O10" s="304">
        <v>0</v>
      </c>
      <c r="P10" s="320"/>
      <c r="Q10" s="96"/>
      <c r="R10" s="304"/>
      <c r="S10" s="321"/>
      <c r="T10" s="304"/>
      <c r="U10" s="96"/>
      <c r="V10" s="304"/>
      <c r="W10" s="321"/>
    </row>
    <row r="11" spans="1:23" ht="12.5" x14ac:dyDescent="0.25">
      <c r="A11" s="44" t="str">
        <f t="shared" si="0"/>
        <v>Innvictis A1542 T</v>
      </c>
      <c r="B11" s="239" t="str">
        <f t="shared" si="1"/>
        <v>RR</v>
      </c>
      <c r="C11" s="239" t="str">
        <f t="shared" si="2"/>
        <v>TRE</v>
      </c>
      <c r="D11" s="151" t="s">
        <v>179</v>
      </c>
      <c r="E11" s="322">
        <v>232.24</v>
      </c>
      <c r="F11" s="323" t="s">
        <v>194</v>
      </c>
      <c r="G11" s="305">
        <v>15.066700000000001</v>
      </c>
      <c r="H11" s="310" t="s">
        <v>312</v>
      </c>
      <c r="I11" s="322"/>
      <c r="J11" s="310"/>
      <c r="K11" s="322"/>
      <c r="L11" s="323"/>
      <c r="M11" s="322"/>
      <c r="N11" s="310"/>
      <c r="O11" s="305">
        <v>0</v>
      </c>
      <c r="P11" s="322"/>
      <c r="Q11" s="310"/>
      <c r="R11" s="305"/>
      <c r="S11" s="323"/>
      <c r="T11" s="305"/>
      <c r="U11" s="310"/>
      <c r="V11" s="305"/>
      <c r="W11" s="323"/>
    </row>
    <row r="12" spans="1:23" ht="12.5" x14ac:dyDescent="0.25">
      <c r="A12" s="44" t="str">
        <f t="shared" si="0"/>
        <v>Dyna-Gro D56TC44 RIB</v>
      </c>
      <c r="B12" s="239" t="str">
        <f t="shared" si="1"/>
        <v>RR</v>
      </c>
      <c r="C12" s="239" t="str">
        <f t="shared" si="2"/>
        <v>TRE</v>
      </c>
      <c r="D12" s="45" t="s">
        <v>177</v>
      </c>
      <c r="E12" s="320">
        <v>232.2</v>
      </c>
      <c r="F12" s="321" t="s">
        <v>194</v>
      </c>
      <c r="G12" s="304">
        <v>15.3667</v>
      </c>
      <c r="H12" s="96" t="s">
        <v>313</v>
      </c>
      <c r="I12" s="320"/>
      <c r="J12" s="96"/>
      <c r="K12" s="320"/>
      <c r="L12" s="321"/>
      <c r="M12" s="320"/>
      <c r="N12" s="96"/>
      <c r="O12" s="304">
        <v>0</v>
      </c>
      <c r="P12" s="320"/>
      <c r="Q12" s="96"/>
      <c r="R12" s="304"/>
      <c r="S12" s="321"/>
      <c r="T12" s="304"/>
      <c r="U12" s="96"/>
      <c r="V12" s="304"/>
      <c r="W12" s="321"/>
    </row>
    <row r="13" spans="1:23" ht="12.5" x14ac:dyDescent="0.25">
      <c r="A13" s="44" t="str">
        <f t="shared" si="0"/>
        <v>Innvictis A1312 VT2P RIB</v>
      </c>
      <c r="B13" s="239" t="str">
        <f t="shared" si="1"/>
        <v>RR</v>
      </c>
      <c r="C13" s="239" t="str">
        <f t="shared" si="2"/>
        <v>VT2P</v>
      </c>
      <c r="D13" s="151" t="s">
        <v>239</v>
      </c>
      <c r="E13" s="322">
        <v>231.26</v>
      </c>
      <c r="F13" s="323" t="s">
        <v>194</v>
      </c>
      <c r="G13" s="305">
        <v>14.333299999999999</v>
      </c>
      <c r="H13" s="310" t="s">
        <v>290</v>
      </c>
      <c r="I13" s="322"/>
      <c r="J13" s="310"/>
      <c r="K13" s="322"/>
      <c r="L13" s="323"/>
      <c r="M13" s="322"/>
      <c r="N13" s="310"/>
      <c r="O13" s="305">
        <v>0</v>
      </c>
      <c r="P13" s="322"/>
      <c r="Q13" s="310"/>
      <c r="R13" s="305"/>
      <c r="S13" s="323"/>
      <c r="T13" s="305"/>
      <c r="U13" s="310"/>
      <c r="V13" s="305"/>
      <c r="W13" s="323"/>
    </row>
    <row r="14" spans="1:23" ht="12.5" x14ac:dyDescent="0.25">
      <c r="A14" s="44" t="str">
        <f t="shared" si="0"/>
        <v>Great Heart Seed HT-7500 TRE</v>
      </c>
      <c r="B14" s="239" t="str">
        <f t="shared" si="1"/>
        <v>RR</v>
      </c>
      <c r="C14" s="239" t="str">
        <f t="shared" si="2"/>
        <v>TRE</v>
      </c>
      <c r="D14" s="45" t="s">
        <v>238</v>
      </c>
      <c r="E14" s="320">
        <v>229.49</v>
      </c>
      <c r="F14" s="321" t="s">
        <v>194</v>
      </c>
      <c r="G14" s="304">
        <v>16</v>
      </c>
      <c r="H14" s="96" t="s">
        <v>274</v>
      </c>
      <c r="I14" s="320"/>
      <c r="J14" s="96"/>
      <c r="K14" s="320"/>
      <c r="L14" s="321"/>
      <c r="M14" s="320"/>
      <c r="N14" s="96"/>
      <c r="O14" s="304">
        <v>0</v>
      </c>
      <c r="P14" s="320"/>
      <c r="Q14" s="96"/>
      <c r="R14" s="304"/>
      <c r="S14" s="321"/>
      <c r="T14" s="304"/>
      <c r="U14" s="96"/>
      <c r="V14" s="304"/>
      <c r="W14" s="321"/>
    </row>
    <row r="15" spans="1:23" ht="12.5" x14ac:dyDescent="0.25">
      <c r="A15" s="151" t="str">
        <f t="shared" si="0"/>
        <v>Integra 6493 VT2P</v>
      </c>
      <c r="B15" s="240" t="str">
        <f t="shared" si="1"/>
        <v>RR</v>
      </c>
      <c r="C15" s="240" t="str">
        <f t="shared" si="2"/>
        <v>VT2P</v>
      </c>
      <c r="D15" s="151" t="s">
        <v>242</v>
      </c>
      <c r="E15" s="322">
        <v>228.64</v>
      </c>
      <c r="F15" s="323" t="s">
        <v>194</v>
      </c>
      <c r="G15" s="305">
        <v>15.1</v>
      </c>
      <c r="H15" s="310" t="s">
        <v>312</v>
      </c>
      <c r="I15" s="322"/>
      <c r="J15" s="310"/>
      <c r="K15" s="322"/>
      <c r="L15" s="323"/>
      <c r="M15" s="322"/>
      <c r="N15" s="310"/>
      <c r="O15" s="305">
        <v>0</v>
      </c>
      <c r="P15" s="322"/>
      <c r="Q15" s="310"/>
      <c r="R15" s="305"/>
      <c r="S15" s="323"/>
      <c r="T15" s="305"/>
      <c r="U15" s="310"/>
      <c r="V15" s="305"/>
      <c r="W15" s="323"/>
    </row>
    <row r="16" spans="1:23" ht="12.5" x14ac:dyDescent="0.25">
      <c r="A16" s="44" t="str">
        <f t="shared" si="0"/>
        <v>Innvictis A1551 VT2P</v>
      </c>
      <c r="B16" s="239" t="str">
        <f t="shared" si="1"/>
        <v>RR</v>
      </c>
      <c r="C16" s="239" t="str">
        <f t="shared" si="2"/>
        <v>VT2P</v>
      </c>
      <c r="D16" s="45" t="s">
        <v>160</v>
      </c>
      <c r="E16" s="320">
        <v>227.59</v>
      </c>
      <c r="F16" s="321" t="s">
        <v>194</v>
      </c>
      <c r="G16" s="304">
        <v>14.5</v>
      </c>
      <c r="H16" s="96" t="s">
        <v>290</v>
      </c>
      <c r="I16" s="320"/>
      <c r="J16" s="96"/>
      <c r="K16" s="320"/>
      <c r="L16" s="321"/>
      <c r="M16" s="320"/>
      <c r="N16" s="96"/>
      <c r="O16" s="304">
        <v>0</v>
      </c>
      <c r="P16" s="320"/>
      <c r="Q16" s="96"/>
      <c r="R16" s="304"/>
      <c r="S16" s="321"/>
      <c r="T16" s="304"/>
      <c r="U16" s="96"/>
      <c r="V16" s="304"/>
      <c r="W16" s="321"/>
    </row>
    <row r="17" spans="1:23" ht="12.5" x14ac:dyDescent="0.25">
      <c r="A17" s="151" t="str">
        <f t="shared" si="0"/>
        <v xml:space="preserve">Pioneer P14830VYHR </v>
      </c>
      <c r="B17" s="240" t="str">
        <f t="shared" si="1"/>
        <v>RR, LL</v>
      </c>
      <c r="C17" s="240" t="str">
        <f t="shared" si="2"/>
        <v>AVBL, YGCB, HX1</v>
      </c>
      <c r="D17" s="45" t="s">
        <v>245</v>
      </c>
      <c r="E17" s="320">
        <v>227.38</v>
      </c>
      <c r="F17" s="321" t="s">
        <v>194</v>
      </c>
      <c r="G17" s="304">
        <v>15.2667</v>
      </c>
      <c r="H17" s="96" t="s">
        <v>313</v>
      </c>
      <c r="I17" s="320"/>
      <c r="J17" s="96"/>
      <c r="K17" s="320"/>
      <c r="L17" s="321"/>
      <c r="M17" s="320"/>
      <c r="N17" s="96"/>
      <c r="O17" s="304">
        <v>0</v>
      </c>
      <c r="P17" s="320"/>
      <c r="Q17" s="96"/>
      <c r="R17" s="304"/>
      <c r="S17" s="321"/>
      <c r="T17" s="304"/>
      <c r="U17" s="96"/>
      <c r="V17" s="304"/>
      <c r="W17" s="321"/>
    </row>
    <row r="18" spans="1:23" ht="12.5" x14ac:dyDescent="0.25">
      <c r="A18" s="44" t="str">
        <f t="shared" si="0"/>
        <v>1st Choice Seeds FC8420 VT2 RIB</v>
      </c>
      <c r="B18" s="239" t="str">
        <f t="shared" si="1"/>
        <v>RR</v>
      </c>
      <c r="C18" s="239" t="str">
        <f t="shared" si="2"/>
        <v>VT2P</v>
      </c>
      <c r="D18" s="45" t="s">
        <v>173</v>
      </c>
      <c r="E18" s="320">
        <v>225.96</v>
      </c>
      <c r="F18" s="321" t="s">
        <v>194</v>
      </c>
      <c r="G18" s="304">
        <v>16.666699999999999</v>
      </c>
      <c r="H18" s="96" t="s">
        <v>194</v>
      </c>
      <c r="I18" s="320"/>
      <c r="J18" s="96"/>
      <c r="K18" s="320"/>
      <c r="L18" s="321"/>
      <c r="M18" s="320"/>
      <c r="N18" s="96"/>
      <c r="O18" s="304">
        <v>0</v>
      </c>
      <c r="P18" s="320"/>
      <c r="Q18" s="96"/>
      <c r="R18" s="304"/>
      <c r="S18" s="321"/>
      <c r="T18" s="304"/>
      <c r="U18" s="96"/>
      <c r="V18" s="304"/>
      <c r="W18" s="321"/>
    </row>
    <row r="19" spans="1:23" ht="12.5" x14ac:dyDescent="0.25">
      <c r="A19" s="44" t="str">
        <f t="shared" si="0"/>
        <v>Innvictis A1689 T</v>
      </c>
      <c r="B19" s="239" t="str">
        <f t="shared" si="1"/>
        <v>RR</v>
      </c>
      <c r="C19" s="239" t="str">
        <f t="shared" si="2"/>
        <v>TRE</v>
      </c>
      <c r="D19" s="151" t="s">
        <v>180</v>
      </c>
      <c r="E19" s="322">
        <v>225.18</v>
      </c>
      <c r="F19" s="323" t="s">
        <v>194</v>
      </c>
      <c r="G19" s="305">
        <v>15.933299999999999</v>
      </c>
      <c r="H19" s="310" t="s">
        <v>274</v>
      </c>
      <c r="I19" s="322"/>
      <c r="J19" s="310"/>
      <c r="K19" s="322"/>
      <c r="L19" s="323"/>
      <c r="M19" s="322"/>
      <c r="N19" s="310"/>
      <c r="O19" s="305">
        <v>0</v>
      </c>
      <c r="P19" s="322"/>
      <c r="Q19" s="310"/>
      <c r="R19" s="305"/>
      <c r="S19" s="323"/>
      <c r="T19" s="305"/>
      <c r="U19" s="310"/>
      <c r="V19" s="305"/>
      <c r="W19" s="323"/>
    </row>
    <row r="20" spans="1:23" ht="12.5" x14ac:dyDescent="0.25">
      <c r="A20" s="44" t="str">
        <f t="shared" si="0"/>
        <v>Revere 1627 TC**</v>
      </c>
      <c r="B20" s="239" t="str">
        <f t="shared" si="1"/>
        <v>RR</v>
      </c>
      <c r="C20" s="239" t="str">
        <f t="shared" si="2"/>
        <v>TRE</v>
      </c>
      <c r="D20" s="151" t="s">
        <v>162</v>
      </c>
      <c r="E20" s="322">
        <v>219.65</v>
      </c>
      <c r="F20" s="323" t="s">
        <v>194</v>
      </c>
      <c r="G20" s="305">
        <v>15.7667</v>
      </c>
      <c r="H20" s="310" t="s">
        <v>279</v>
      </c>
      <c r="I20" s="322"/>
      <c r="J20" s="310"/>
      <c r="K20" s="322"/>
      <c r="L20" s="323"/>
      <c r="M20" s="322"/>
      <c r="N20" s="310"/>
      <c r="O20" s="305">
        <v>0</v>
      </c>
      <c r="P20" s="322"/>
      <c r="Q20" s="310"/>
      <c r="R20" s="305"/>
      <c r="S20" s="323"/>
      <c r="T20" s="305"/>
      <c r="U20" s="310"/>
      <c r="V20" s="305"/>
      <c r="W20" s="323"/>
    </row>
    <row r="21" spans="1:23" ht="12.5" x14ac:dyDescent="0.25">
      <c r="A21" s="44" t="str">
        <f t="shared" si="0"/>
        <v>1st Choice Seeds FC 8437 PC</v>
      </c>
      <c r="B21" s="239" t="str">
        <f t="shared" si="1"/>
        <v>RR, LL, ENL, FOP</v>
      </c>
      <c r="C21" s="239" t="str">
        <f t="shared" si="2"/>
        <v>PC</v>
      </c>
      <c r="D21" s="151" t="s">
        <v>231</v>
      </c>
      <c r="E21" s="322">
        <v>213.22</v>
      </c>
      <c r="F21" s="323" t="s">
        <v>194</v>
      </c>
      <c r="G21" s="305">
        <v>16</v>
      </c>
      <c r="H21" s="310" t="s">
        <v>274</v>
      </c>
      <c r="I21" s="322"/>
      <c r="J21" s="310"/>
      <c r="K21" s="322"/>
      <c r="L21" s="323"/>
      <c r="M21" s="322"/>
      <c r="N21" s="310"/>
      <c r="O21" s="305">
        <v>0</v>
      </c>
      <c r="P21" s="322"/>
      <c r="Q21" s="310"/>
      <c r="R21" s="305"/>
      <c r="S21" s="323"/>
      <c r="T21" s="305"/>
      <c r="U21" s="310"/>
      <c r="V21" s="305"/>
      <c r="W21" s="323"/>
    </row>
    <row r="22" spans="1:23" ht="12.5" x14ac:dyDescent="0.25">
      <c r="A22" s="44" t="str">
        <f t="shared" si="0"/>
        <v>Dyna-Gro D55VC80 RIB</v>
      </c>
      <c r="B22" s="239" t="str">
        <f t="shared" si="1"/>
        <v>RR</v>
      </c>
      <c r="C22" s="239" t="str">
        <f t="shared" si="2"/>
        <v>VT2P </v>
      </c>
      <c r="D22" s="151" t="s">
        <v>235</v>
      </c>
      <c r="E22" s="322">
        <v>212.2</v>
      </c>
      <c r="F22" s="323" t="s">
        <v>194</v>
      </c>
      <c r="G22" s="305">
        <v>16.2</v>
      </c>
      <c r="H22" s="310" t="s">
        <v>203</v>
      </c>
      <c r="I22" s="322"/>
      <c r="J22" s="310"/>
      <c r="K22" s="322"/>
      <c r="L22" s="323"/>
      <c r="M22" s="322"/>
      <c r="N22" s="310"/>
      <c r="O22" s="305">
        <v>0</v>
      </c>
      <c r="P22" s="322"/>
      <c r="Q22" s="310"/>
      <c r="R22" s="305"/>
      <c r="S22" s="323"/>
      <c r="T22" s="305"/>
      <c r="U22" s="310"/>
      <c r="V22" s="305"/>
      <c r="W22" s="323"/>
    </row>
    <row r="23" spans="1:23" ht="12.5" x14ac:dyDescent="0.25">
      <c r="A23" s="44" t="str">
        <f t="shared" si="0"/>
        <v>Progeny PGY 2215 TRE</v>
      </c>
      <c r="B23" s="239" t="str">
        <f t="shared" si="1"/>
        <v>RR</v>
      </c>
      <c r="C23" s="239" t="str">
        <f t="shared" si="2"/>
        <v>TRE</v>
      </c>
      <c r="D23" s="151" t="s">
        <v>161</v>
      </c>
      <c r="E23" s="360">
        <v>208.51</v>
      </c>
      <c r="F23" s="362" t="s">
        <v>194</v>
      </c>
      <c r="G23" s="364">
        <v>16.566700000000001</v>
      </c>
      <c r="H23" s="366" t="s">
        <v>199</v>
      </c>
      <c r="I23" s="360"/>
      <c r="J23" s="366"/>
      <c r="K23" s="360"/>
      <c r="L23" s="362"/>
      <c r="M23" s="360"/>
      <c r="N23" s="366"/>
      <c r="O23" s="364">
        <v>0</v>
      </c>
      <c r="P23" s="360"/>
      <c r="Q23" s="366"/>
      <c r="R23" s="364"/>
      <c r="S23" s="362"/>
      <c r="T23" s="364"/>
      <c r="U23" s="366"/>
      <c r="V23" s="364"/>
      <c r="W23" s="362"/>
    </row>
    <row r="24" spans="1:23" x14ac:dyDescent="0.3">
      <c r="A24" s="59" t="s">
        <v>219</v>
      </c>
      <c r="B24" s="59"/>
      <c r="C24" s="59"/>
      <c r="D24" s="58"/>
      <c r="E24" s="326">
        <v>230.64</v>
      </c>
      <c r="F24" s="327"/>
      <c r="G24" s="117">
        <v>15.587300000000001</v>
      </c>
      <c r="H24" s="102"/>
      <c r="I24" s="112"/>
      <c r="J24" s="102"/>
      <c r="K24" s="326"/>
      <c r="L24" s="327"/>
      <c r="M24" s="112"/>
      <c r="N24" s="102"/>
      <c r="O24" s="336">
        <v>0</v>
      </c>
      <c r="P24" s="112"/>
      <c r="Q24" s="102"/>
      <c r="R24" s="341"/>
      <c r="S24" s="327"/>
      <c r="T24" s="117"/>
      <c r="U24" s="102"/>
      <c r="V24" s="341"/>
      <c r="W24" s="327"/>
    </row>
    <row r="25" spans="1:23" x14ac:dyDescent="0.3">
      <c r="A25" s="46" t="s">
        <v>220</v>
      </c>
      <c r="B25" s="46"/>
      <c r="C25" s="46"/>
      <c r="D25" s="48"/>
      <c r="E25" s="328">
        <v>10.183299999999999</v>
      </c>
      <c r="F25" s="329"/>
      <c r="G25" s="314">
        <v>0.21890000000000001</v>
      </c>
      <c r="H25" s="313"/>
      <c r="I25" s="312"/>
      <c r="J25" s="313"/>
      <c r="K25" s="328"/>
      <c r="L25" s="329"/>
      <c r="M25" s="312"/>
      <c r="N25" s="313"/>
      <c r="O25" s="337">
        <v>0</v>
      </c>
      <c r="P25" s="312"/>
      <c r="Q25" s="313"/>
      <c r="R25" s="342"/>
      <c r="S25" s="329"/>
      <c r="T25" s="314"/>
      <c r="U25" s="313"/>
      <c r="V25" s="342"/>
      <c r="W25" s="329"/>
    </row>
    <row r="26" spans="1:23" ht="15" x14ac:dyDescent="0.4">
      <c r="A26" s="47" t="s">
        <v>221</v>
      </c>
      <c r="B26" s="242"/>
      <c r="C26" s="242"/>
      <c r="D26" s="28"/>
      <c r="E26" s="330" t="s">
        <v>164</v>
      </c>
      <c r="F26" s="331"/>
      <c r="G26" s="317">
        <v>0.52</v>
      </c>
      <c r="H26" s="316"/>
      <c r="I26" s="315"/>
      <c r="J26" s="316"/>
      <c r="K26" s="330"/>
      <c r="L26" s="331"/>
      <c r="M26" s="315"/>
      <c r="N26" s="316"/>
      <c r="O26" s="338" t="s">
        <v>223</v>
      </c>
      <c r="P26" s="315"/>
      <c r="Q26" s="316"/>
      <c r="R26" s="343"/>
      <c r="S26" s="331"/>
      <c r="T26" s="317"/>
      <c r="U26" s="316"/>
      <c r="V26" s="343"/>
      <c r="W26" s="331"/>
    </row>
    <row r="27" spans="1:23" ht="13.5" thickBot="1" x14ac:dyDescent="0.35">
      <c r="A27" s="345" t="s">
        <v>222</v>
      </c>
      <c r="B27" s="346"/>
      <c r="C27" s="346"/>
      <c r="D27" s="347"/>
      <c r="E27" s="332">
        <v>7.4368433208000004</v>
      </c>
      <c r="F27" s="333"/>
      <c r="G27" s="335">
        <v>2.0354235046000002</v>
      </c>
      <c r="H27" s="334"/>
      <c r="I27" s="335"/>
      <c r="J27" s="334"/>
      <c r="K27" s="332"/>
      <c r="L27" s="333"/>
      <c r="M27" s="335"/>
      <c r="N27" s="334"/>
      <c r="O27" s="351" t="s">
        <v>223</v>
      </c>
      <c r="P27" s="335"/>
      <c r="Q27" s="334"/>
      <c r="R27" s="352"/>
      <c r="S27" s="333"/>
      <c r="T27" s="350"/>
      <c r="U27" s="334"/>
      <c r="V27" s="352"/>
      <c r="W27" s="333"/>
    </row>
    <row r="28" spans="1:23" x14ac:dyDescent="0.3">
      <c r="A28" s="6"/>
      <c r="B28" s="7"/>
      <c r="C28" s="7"/>
      <c r="D28" s="6"/>
      <c r="E28" s="108"/>
      <c r="F28" s="98"/>
      <c r="G28" s="113"/>
      <c r="H28" s="103"/>
      <c r="I28" s="114"/>
      <c r="J28" s="57"/>
      <c r="M28" s="118"/>
      <c r="N28" s="106"/>
      <c r="O28" s="10"/>
      <c r="P28" s="114"/>
      <c r="Q28" s="57"/>
      <c r="R28" s="114"/>
      <c r="S28" s="57"/>
      <c r="T28" s="114"/>
      <c r="U28" s="57"/>
      <c r="V28" s="114"/>
      <c r="W28" s="57"/>
    </row>
    <row r="29" spans="1:23" x14ac:dyDescent="0.3">
      <c r="A29" s="9"/>
      <c r="B29" s="7"/>
      <c r="C29" s="7"/>
      <c r="D29" s="6"/>
      <c r="E29" s="55"/>
      <c r="F29" s="56"/>
      <c r="I29" s="114"/>
      <c r="J29" s="57"/>
      <c r="K29" s="118"/>
      <c r="L29" s="106"/>
      <c r="M29" s="114"/>
      <c r="N29" s="57"/>
      <c r="O29" s="3"/>
      <c r="P29" s="114"/>
      <c r="Q29" s="57"/>
      <c r="R29" s="114"/>
      <c r="S29" s="57"/>
      <c r="T29" s="114"/>
      <c r="U29" s="57"/>
      <c r="V29" s="114"/>
      <c r="W29" s="57"/>
    </row>
    <row r="30" spans="1:23" ht="12.75" customHeight="1" x14ac:dyDescent="0.3">
      <c r="A30" s="9"/>
      <c r="B30" s="7"/>
      <c r="C30" s="7"/>
      <c r="D30" s="6"/>
      <c r="E30" s="55"/>
      <c r="F30" s="56"/>
      <c r="I30" s="114"/>
      <c r="J30" s="57"/>
      <c r="K30" s="119"/>
      <c r="L30" s="7"/>
      <c r="M30" s="114"/>
      <c r="N30" s="57"/>
      <c r="O30" s="3"/>
      <c r="P30" s="114"/>
      <c r="Q30" s="57"/>
      <c r="R30" s="114"/>
      <c r="S30" s="57"/>
      <c r="T30" s="114"/>
      <c r="U30" s="57"/>
      <c r="V30" s="114"/>
      <c r="W30" s="57"/>
    </row>
    <row r="31" spans="1:23" ht="12.75" customHeight="1" x14ac:dyDescent="0.3">
      <c r="A31" s="9"/>
      <c r="B31" s="7"/>
      <c r="C31" s="7"/>
      <c r="D31" s="6"/>
      <c r="E31" s="55"/>
      <c r="F31" s="56"/>
      <c r="I31" s="114"/>
      <c r="J31" s="57"/>
      <c r="M31" s="114"/>
      <c r="N31" s="57"/>
      <c r="O31" s="3"/>
      <c r="P31" s="114"/>
      <c r="Q31" s="57"/>
      <c r="R31" s="114"/>
      <c r="S31" s="57"/>
      <c r="T31" s="114"/>
      <c r="U31" s="57"/>
      <c r="V31" s="114"/>
      <c r="W31" s="57"/>
    </row>
    <row r="32" spans="1:23" ht="12.75" customHeight="1" x14ac:dyDescent="0.3">
      <c r="A32" s="9"/>
      <c r="B32" s="7"/>
      <c r="C32" s="7"/>
      <c r="D32" s="6"/>
      <c r="E32" s="55"/>
      <c r="F32" s="56"/>
      <c r="I32" s="114"/>
      <c r="J32" s="57"/>
      <c r="M32" s="114"/>
      <c r="N32" s="57"/>
      <c r="O32" s="3"/>
      <c r="P32" s="114"/>
      <c r="Q32" s="57"/>
      <c r="R32" s="114"/>
      <c r="S32" s="57"/>
      <c r="T32" s="114"/>
      <c r="U32" s="57"/>
      <c r="V32" s="114"/>
      <c r="W32" s="57"/>
    </row>
    <row r="33" spans="1:23" ht="12.75" customHeight="1" x14ac:dyDescent="0.3">
      <c r="A33" s="9"/>
      <c r="B33" s="7"/>
      <c r="C33" s="7"/>
      <c r="D33" s="6"/>
      <c r="E33" s="55"/>
      <c r="F33" s="56"/>
      <c r="I33" s="114"/>
      <c r="J33" s="57"/>
      <c r="M33" s="114"/>
      <c r="N33" s="57"/>
      <c r="O33" s="3"/>
      <c r="P33" s="114"/>
      <c r="Q33" s="57"/>
      <c r="R33" s="114"/>
      <c r="S33" s="57"/>
      <c r="T33" s="114"/>
      <c r="U33" s="57"/>
      <c r="V33" s="114"/>
      <c r="W33" s="57"/>
    </row>
    <row r="34" spans="1:23" ht="12.75" customHeight="1" x14ac:dyDescent="0.3">
      <c r="A34" s="9"/>
      <c r="B34" s="7"/>
      <c r="C34" s="7"/>
      <c r="D34" s="6"/>
      <c r="E34" s="55"/>
      <c r="F34" s="56"/>
      <c r="I34" s="114"/>
      <c r="J34" s="57"/>
      <c r="M34" s="114"/>
      <c r="N34" s="57"/>
      <c r="O34" s="3"/>
      <c r="P34" s="114"/>
      <c r="Q34" s="57"/>
      <c r="R34" s="114"/>
      <c r="S34" s="57"/>
      <c r="T34" s="114"/>
      <c r="U34" s="57"/>
      <c r="V34" s="114"/>
      <c r="W34" s="57"/>
    </row>
    <row r="35" spans="1:23" x14ac:dyDescent="0.3">
      <c r="A35" s="9"/>
      <c r="B35" s="7"/>
      <c r="C35" s="7"/>
      <c r="D35" s="6"/>
      <c r="E35" s="55"/>
      <c r="F35" s="56"/>
      <c r="I35" s="114"/>
      <c r="J35" s="57"/>
      <c r="M35" s="114"/>
      <c r="N35" s="57"/>
      <c r="O35" s="3"/>
      <c r="P35" s="114"/>
      <c r="Q35" s="57"/>
      <c r="R35" s="114"/>
      <c r="S35" s="57"/>
      <c r="T35" s="114"/>
      <c r="U35" s="57"/>
      <c r="V35" s="114"/>
      <c r="W35" s="57"/>
    </row>
    <row r="36" spans="1:23" s="1" customFormat="1" x14ac:dyDescent="0.3">
      <c r="A36" s="8"/>
      <c r="B36" s="7"/>
      <c r="C36" s="7"/>
      <c r="D36" s="6"/>
      <c r="E36" s="109"/>
      <c r="F36" s="99"/>
      <c r="G36" s="115"/>
      <c r="H36" s="104"/>
      <c r="I36" s="114"/>
      <c r="J36" s="57"/>
      <c r="K36" s="115"/>
      <c r="L36" s="104"/>
      <c r="M36" s="115"/>
      <c r="N36" s="104"/>
      <c r="O36" s="3"/>
      <c r="P36" s="114"/>
      <c r="Q36" s="57"/>
      <c r="R36" s="114"/>
      <c r="S36" s="57"/>
      <c r="T36" s="114"/>
      <c r="U36" s="57"/>
      <c r="V36" s="114"/>
      <c r="W36" s="57"/>
    </row>
    <row r="37" spans="1:23" s="1" customFormat="1" x14ac:dyDescent="0.3">
      <c r="A37" s="9"/>
      <c r="B37" s="7"/>
      <c r="C37" s="7"/>
      <c r="D37" s="6"/>
      <c r="E37" s="55"/>
      <c r="F37" s="56"/>
      <c r="G37" s="114"/>
      <c r="H37" s="57"/>
      <c r="I37" s="111"/>
      <c r="J37" s="11"/>
      <c r="K37" s="114"/>
      <c r="L37" s="57"/>
      <c r="M37" s="114"/>
      <c r="N37" s="57"/>
      <c r="O37" s="3"/>
      <c r="P37" s="111"/>
      <c r="Q37" s="11"/>
      <c r="R37" s="111"/>
      <c r="S37" s="11"/>
      <c r="T37" s="111"/>
      <c r="U37" s="11"/>
      <c r="V37" s="111"/>
      <c r="W37" s="11"/>
    </row>
    <row r="38" spans="1:23" s="1" customFormat="1" ht="15" x14ac:dyDescent="0.3">
      <c r="A38" s="4"/>
      <c r="B38" s="7"/>
      <c r="C38" s="7"/>
      <c r="D38" s="6"/>
      <c r="E38" s="110"/>
      <c r="F38" s="100"/>
      <c r="G38" s="116"/>
      <c r="H38" s="105"/>
      <c r="I38" s="111"/>
      <c r="J38" s="11"/>
      <c r="K38" s="116"/>
      <c r="L38" s="105"/>
      <c r="M38" s="120"/>
      <c r="N38" s="107"/>
      <c r="O38" s="2"/>
      <c r="P38" s="111"/>
      <c r="Q38" s="11"/>
      <c r="R38" s="111"/>
      <c r="S38" s="11"/>
      <c r="T38" s="111"/>
      <c r="U38" s="11"/>
      <c r="V38" s="111"/>
      <c r="W38" s="11"/>
    </row>
    <row r="39" spans="1:23" s="1" customFormat="1" x14ac:dyDescent="0.3">
      <c r="A39"/>
      <c r="B39" s="63"/>
      <c r="C39" s="63"/>
      <c r="D39" s="19"/>
      <c r="E39" s="111"/>
      <c r="F39" s="11"/>
      <c r="G39" s="114"/>
      <c r="H39" s="57"/>
      <c r="I39" s="111"/>
      <c r="J39" s="11"/>
      <c r="K39" s="114"/>
      <c r="L39" s="57"/>
      <c r="M39" s="120"/>
      <c r="N39" s="107"/>
      <c r="O39" s="2"/>
      <c r="P39" s="111"/>
      <c r="Q39" s="11"/>
      <c r="R39" s="111"/>
      <c r="S39" s="11"/>
      <c r="T39" s="111"/>
      <c r="U39" s="11"/>
      <c r="V39" s="111"/>
      <c r="W39" s="11"/>
    </row>
    <row r="40" spans="1:23" s="1" customFormat="1" x14ac:dyDescent="0.3">
      <c r="A40"/>
      <c r="B40" s="57"/>
      <c r="C40" s="57"/>
      <c r="E40" s="111"/>
      <c r="F40" s="11"/>
      <c r="G40" s="114"/>
      <c r="H40" s="57"/>
      <c r="I40" s="111"/>
      <c r="J40" s="11"/>
      <c r="K40" s="114"/>
      <c r="L40" s="57"/>
      <c r="M40" s="120"/>
      <c r="N40" s="107"/>
      <c r="O40" s="2"/>
      <c r="P40" s="111"/>
      <c r="Q40" s="11"/>
      <c r="R40" s="111"/>
      <c r="S40" s="11"/>
      <c r="T40" s="111"/>
      <c r="U40" s="11"/>
      <c r="V40" s="111"/>
      <c r="W40" s="11"/>
    </row>
    <row r="41" spans="1:23" s="1" customFormat="1" x14ac:dyDescent="0.3">
      <c r="A41"/>
      <c r="B41" s="57"/>
      <c r="C41" s="57"/>
      <c r="E41" s="111"/>
      <c r="F41" s="11"/>
      <c r="G41" s="114"/>
      <c r="H41" s="57"/>
      <c r="I41" s="111"/>
      <c r="J41" s="11"/>
      <c r="K41" s="114"/>
      <c r="L41" s="57"/>
      <c r="M41" s="120"/>
      <c r="N41" s="107"/>
      <c r="O41" s="2"/>
      <c r="P41" s="111"/>
      <c r="Q41" s="11"/>
      <c r="R41" s="111"/>
      <c r="S41" s="11"/>
      <c r="T41" s="111"/>
      <c r="U41" s="11"/>
      <c r="V41" s="111"/>
      <c r="W41" s="11"/>
    </row>
    <row r="42" spans="1:23" s="1" customFormat="1" x14ac:dyDescent="0.3">
      <c r="A42"/>
      <c r="B42" s="57"/>
      <c r="C42" s="57"/>
      <c r="E42" s="111"/>
      <c r="F42" s="11"/>
      <c r="G42" s="114"/>
      <c r="H42" s="57"/>
      <c r="I42" s="111"/>
      <c r="J42" s="11"/>
      <c r="K42" s="114"/>
      <c r="L42" s="57"/>
      <c r="M42" s="120"/>
      <c r="N42" s="107"/>
      <c r="O42" s="2"/>
      <c r="P42" s="111"/>
      <c r="Q42" s="11"/>
      <c r="R42" s="111"/>
      <c r="S42" s="11"/>
      <c r="T42" s="111"/>
      <c r="U42" s="11"/>
      <c r="V42" s="111"/>
      <c r="W42" s="11"/>
    </row>
    <row r="43" spans="1:23" s="1" customFormat="1" x14ac:dyDescent="0.3">
      <c r="A43"/>
      <c r="B43" s="57"/>
      <c r="C43" s="57"/>
      <c r="E43" s="111"/>
      <c r="F43" s="11"/>
      <c r="G43" s="114"/>
      <c r="H43" s="57"/>
      <c r="I43" s="111"/>
      <c r="J43" s="11"/>
      <c r="K43" s="114"/>
      <c r="L43" s="57"/>
      <c r="M43" s="120"/>
      <c r="N43" s="107"/>
      <c r="O43" s="2"/>
      <c r="P43" s="111"/>
      <c r="Q43" s="11"/>
      <c r="R43" s="306" t="s">
        <v>23</v>
      </c>
      <c r="S43" s="11"/>
      <c r="T43" s="111"/>
      <c r="U43" s="11"/>
      <c r="V43" s="111"/>
      <c r="W43" s="11"/>
    </row>
    <row r="44" spans="1:23" s="1" customFormat="1" x14ac:dyDescent="0.3">
      <c r="A44"/>
      <c r="B44" s="57"/>
      <c r="C44" s="57"/>
      <c r="E44" s="111"/>
      <c r="F44" s="11"/>
      <c r="G44" s="114"/>
      <c r="H44" s="57"/>
      <c r="I44" s="111"/>
      <c r="J44" s="11"/>
      <c r="K44" s="114"/>
      <c r="L44" s="57"/>
      <c r="M44" s="120"/>
      <c r="N44" s="107"/>
      <c r="O44" s="2"/>
      <c r="P44" s="111"/>
      <c r="Q44" s="11"/>
      <c r="R44" s="111"/>
      <c r="S44" s="11"/>
      <c r="T44" s="111"/>
      <c r="U44" s="11"/>
      <c r="V44" s="111"/>
      <c r="W44" s="11"/>
    </row>
  </sheetData>
  <sortState xmlns:xlrd2="http://schemas.microsoft.com/office/spreadsheetml/2017/richdata2" ref="A3:W23">
    <sortCondition descending="1" ref="E3:E23"/>
  </sortState>
  <mergeCells count="10">
    <mergeCell ref="A1:W1"/>
    <mergeCell ref="E2:F2"/>
    <mergeCell ref="G2:H2"/>
    <mergeCell ref="K2:L2"/>
    <mergeCell ref="M2:N2"/>
    <mergeCell ref="P2:Q2"/>
    <mergeCell ref="R2:S2"/>
    <mergeCell ref="T2:U2"/>
    <mergeCell ref="V2:W2"/>
    <mergeCell ref="I2:J2"/>
  </mergeCells>
  <conditionalFormatting sqref="A3:W23">
    <cfRule type="expression" dxfId="245" priority="23">
      <formula>MOD(ROW(),2)=0</formula>
    </cfRule>
  </conditionalFormatting>
  <conditionalFormatting sqref="E3:E23">
    <cfRule type="top10" dxfId="244" priority="5" percent="1" rank="25"/>
    <cfRule type="aboveAverage" dxfId="243" priority="6" stopIfTrue="1"/>
  </conditionalFormatting>
  <conditionalFormatting sqref="F3:F23 H3:H23 J3:J23 L3:L23 N3:N23 Q3:Q23 S3:S23 U3:U23 W3:W23">
    <cfRule type="containsText" priority="3" stopIfTrue="1" operator="containsText" text="AA">
      <formula>NOT(ISERROR(SEARCH("AA",F3)))</formula>
    </cfRule>
    <cfRule type="containsText" dxfId="242" priority="4" stopIfTrue="1" operator="containsText" text="A">
      <formula>NOT(ISERROR(SEARCH("A",F3)))</formula>
    </cfRule>
  </conditionalFormatting>
  <conditionalFormatting sqref="G3:G23">
    <cfRule type="top10" dxfId="241" priority="7" percent="1" rank="25"/>
    <cfRule type="aboveAverage" dxfId="240" priority="10" stopIfTrue="1"/>
  </conditionalFormatting>
  <conditionalFormatting sqref="I3:I23">
    <cfRule type="top10" dxfId="239" priority="1" percent="1" rank="25"/>
    <cfRule type="aboveAverage" dxfId="238" priority="2" stopIfTrue="1"/>
  </conditionalFormatting>
  <conditionalFormatting sqref="K3:K23">
    <cfRule type="top10" dxfId="237" priority="8" percent="1" rank="25"/>
    <cfRule type="aboveAverage" dxfId="236" priority="9" stopIfTrue="1"/>
  </conditionalFormatting>
  <conditionalFormatting sqref="M3:M23">
    <cfRule type="top10" dxfId="235" priority="11" percent="1" rank="25"/>
    <cfRule type="aboveAverage" dxfId="234" priority="12" stopIfTrue="1"/>
  </conditionalFormatting>
  <conditionalFormatting sqref="O3:O23">
    <cfRule type="top10" dxfId="233" priority="13" percent="1" rank="25"/>
    <cfRule type="aboveAverage" dxfId="232" priority="14" stopIfTrue="1"/>
  </conditionalFormatting>
  <conditionalFormatting sqref="P3:P23">
    <cfRule type="top10" dxfId="231" priority="15" percent="1" rank="25"/>
    <cfRule type="aboveAverage" dxfId="230" priority="16" stopIfTrue="1"/>
  </conditionalFormatting>
  <conditionalFormatting sqref="R3:R23">
    <cfRule type="top10" dxfId="229" priority="17" percent="1" rank="25"/>
    <cfRule type="aboveAverage" dxfId="228" priority="18" stopIfTrue="1"/>
  </conditionalFormatting>
  <conditionalFormatting sqref="T3:T23">
    <cfRule type="top10" dxfId="227" priority="19" percent="1" rank="25"/>
    <cfRule type="aboveAverage" dxfId="226" priority="20" stopIfTrue="1"/>
  </conditionalFormatting>
  <conditionalFormatting sqref="V3:V23">
    <cfRule type="top10" dxfId="225" priority="21" percent="1" rank="25"/>
    <cfRule type="aboveAverage" dxfId="224" priority="22" stopIfTrue="1"/>
  </conditionalFormatting>
  <pageMargins left="0.5" right="0.5" top="0.5" bottom="0.5" header="0.3" footer="0.3"/>
  <pageSetup orientation="landscape" r:id="rId1"/>
  <headerFooter alignWithMargins="0"/>
  <colBreaks count="1" manualBreakCount="1">
    <brk id="33" max="33"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4B3A-8D65-4799-8D09-E5E9A1D0FA70}">
  <sheetPr codeName="Sheet36">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324</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Dekalb DKC 68-35 VT2P*</v>
      </c>
      <c r="B3" s="238" t="str">
        <f t="shared" ref="B3:B11" si="1">VLOOKUP(D3,VL_2020,3,FALSE)</f>
        <v>RR</v>
      </c>
      <c r="C3" s="238" t="str">
        <f t="shared" ref="C3:C11" si="2">VLOOKUP(D3,VL_2020,4,FALSE)</f>
        <v>VT2P</v>
      </c>
      <c r="D3" s="150" t="s">
        <v>174</v>
      </c>
      <c r="E3" s="359">
        <v>253.6</v>
      </c>
      <c r="F3" s="361" t="s">
        <v>194</v>
      </c>
      <c r="G3" s="363">
        <v>16.566700000000001</v>
      </c>
      <c r="H3" s="365" t="s">
        <v>194</v>
      </c>
      <c r="I3" s="359"/>
      <c r="J3" s="361"/>
      <c r="K3" s="359"/>
      <c r="L3" s="361"/>
      <c r="M3" s="359"/>
      <c r="N3" s="365"/>
      <c r="O3" s="363">
        <v>0</v>
      </c>
      <c r="P3" s="363"/>
      <c r="Q3" s="361"/>
      <c r="R3" s="363"/>
      <c r="S3" s="365"/>
      <c r="T3" s="363"/>
      <c r="U3" s="361"/>
    </row>
    <row r="4" spans="1:21" ht="12.65" customHeight="1" x14ac:dyDescent="0.25">
      <c r="A4" s="44" t="str">
        <f t="shared" si="0"/>
        <v>Revere 1839 TC*</v>
      </c>
      <c r="B4" s="239" t="str">
        <f t="shared" si="1"/>
        <v>RR</v>
      </c>
      <c r="C4" s="239" t="str">
        <f t="shared" si="2"/>
        <v>TRE</v>
      </c>
      <c r="D4" s="151" t="s">
        <v>183</v>
      </c>
      <c r="E4" s="322">
        <v>246.68</v>
      </c>
      <c r="F4" s="323" t="s">
        <v>199</v>
      </c>
      <c r="G4" s="305">
        <v>15.066700000000001</v>
      </c>
      <c r="H4" s="310" t="s">
        <v>201</v>
      </c>
      <c r="I4" s="322"/>
      <c r="J4" s="323"/>
      <c r="K4" s="322"/>
      <c r="L4" s="323"/>
      <c r="M4" s="322"/>
      <c r="N4" s="310"/>
      <c r="O4" s="305">
        <v>0</v>
      </c>
      <c r="P4" s="305"/>
      <c r="Q4" s="323"/>
      <c r="R4" s="305"/>
      <c r="S4" s="310"/>
      <c r="T4" s="305"/>
      <c r="U4" s="323"/>
    </row>
    <row r="5" spans="1:21" ht="12.5" x14ac:dyDescent="0.25">
      <c r="A5" s="44" t="str">
        <f t="shared" si="0"/>
        <v>Integra 6915 TRE</v>
      </c>
      <c r="B5" s="239" t="str">
        <f t="shared" si="1"/>
        <v>RR</v>
      </c>
      <c r="C5" s="239" t="str">
        <f t="shared" si="2"/>
        <v>TRE</v>
      </c>
      <c r="D5" s="151" t="s">
        <v>244</v>
      </c>
      <c r="E5" s="322">
        <v>239.26</v>
      </c>
      <c r="F5" s="323" t="s">
        <v>203</v>
      </c>
      <c r="G5" s="305">
        <v>15.2</v>
      </c>
      <c r="H5" s="310" t="s">
        <v>195</v>
      </c>
      <c r="I5" s="322"/>
      <c r="J5" s="323"/>
      <c r="K5" s="322"/>
      <c r="L5" s="323"/>
      <c r="M5" s="322"/>
      <c r="N5" s="310"/>
      <c r="O5" s="305">
        <v>0</v>
      </c>
      <c r="P5" s="305"/>
      <c r="Q5" s="323"/>
      <c r="R5" s="305"/>
      <c r="S5" s="310"/>
      <c r="T5" s="305"/>
      <c r="U5" s="323"/>
    </row>
    <row r="6" spans="1:21" ht="12.5" x14ac:dyDescent="0.25">
      <c r="A6" s="44" t="str">
        <f t="shared" si="0"/>
        <v>Innvictis A1993 T</v>
      </c>
      <c r="B6" s="239" t="str">
        <f t="shared" si="1"/>
        <v>RR</v>
      </c>
      <c r="C6" s="239" t="str">
        <f t="shared" si="2"/>
        <v>TRE</v>
      </c>
      <c r="D6" s="151" t="s">
        <v>241</v>
      </c>
      <c r="E6" s="322">
        <v>233.33</v>
      </c>
      <c r="F6" s="323" t="s">
        <v>198</v>
      </c>
      <c r="G6" s="305">
        <v>15.1</v>
      </c>
      <c r="H6" s="310" t="s">
        <v>201</v>
      </c>
      <c r="I6" s="322"/>
      <c r="J6" s="323"/>
      <c r="K6" s="322"/>
      <c r="L6" s="323"/>
      <c r="M6" s="322"/>
      <c r="N6" s="310"/>
      <c r="O6" s="305">
        <v>0</v>
      </c>
      <c r="P6" s="305"/>
      <c r="Q6" s="323"/>
      <c r="R6" s="305"/>
      <c r="S6" s="310"/>
      <c r="T6" s="305"/>
      <c r="U6" s="323"/>
    </row>
    <row r="7" spans="1:21" ht="12.5" x14ac:dyDescent="0.25">
      <c r="A7" s="44" t="str">
        <f t="shared" si="0"/>
        <v>Innvictis A1792 T</v>
      </c>
      <c r="B7" s="239" t="str">
        <f t="shared" si="1"/>
        <v>RR</v>
      </c>
      <c r="C7" s="239" t="str">
        <f t="shared" si="2"/>
        <v>TRE</v>
      </c>
      <c r="D7" s="45" t="s">
        <v>240</v>
      </c>
      <c r="E7" s="320">
        <v>230.19</v>
      </c>
      <c r="F7" s="321" t="s">
        <v>198</v>
      </c>
      <c r="G7" s="304">
        <v>16.166699999999999</v>
      </c>
      <c r="H7" s="96" t="s">
        <v>199</v>
      </c>
      <c r="I7" s="320"/>
      <c r="J7" s="321"/>
      <c r="K7" s="320"/>
      <c r="L7" s="321"/>
      <c r="M7" s="320"/>
      <c r="N7" s="96"/>
      <c r="O7" s="304">
        <v>0</v>
      </c>
      <c r="P7" s="304"/>
      <c r="Q7" s="321"/>
      <c r="R7" s="304"/>
      <c r="S7" s="96"/>
      <c r="T7" s="304"/>
      <c r="U7" s="321"/>
    </row>
    <row r="8" spans="1:21" ht="12.5" x14ac:dyDescent="0.25">
      <c r="A8" s="44" t="str">
        <f t="shared" si="0"/>
        <v>Dyna-Gro D58VC74 RIB</v>
      </c>
      <c r="B8" s="239" t="str">
        <f t="shared" si="1"/>
        <v>RR</v>
      </c>
      <c r="C8" s="239" t="str">
        <f t="shared" si="2"/>
        <v>VT2P</v>
      </c>
      <c r="D8" s="151" t="s">
        <v>236</v>
      </c>
      <c r="E8" s="322">
        <v>223.9</v>
      </c>
      <c r="F8" s="323" t="s">
        <v>274</v>
      </c>
      <c r="G8" s="305">
        <v>15.8</v>
      </c>
      <c r="H8" s="310" t="s">
        <v>193</v>
      </c>
      <c r="I8" s="322"/>
      <c r="J8" s="323"/>
      <c r="K8" s="322"/>
      <c r="L8" s="323"/>
      <c r="M8" s="322"/>
      <c r="N8" s="310"/>
      <c r="O8" s="305">
        <v>0</v>
      </c>
      <c r="P8" s="305"/>
      <c r="Q8" s="323"/>
      <c r="R8" s="305"/>
      <c r="S8" s="310"/>
      <c r="T8" s="305"/>
      <c r="U8" s="323"/>
    </row>
    <row r="9" spans="1:21" ht="12.5" x14ac:dyDescent="0.25">
      <c r="A9" s="151" t="str">
        <f t="shared" si="0"/>
        <v>Progeny PGY 2118 VT2P</v>
      </c>
      <c r="B9" s="240" t="str">
        <f t="shared" si="1"/>
        <v>RR</v>
      </c>
      <c r="C9" s="240" t="str">
        <f t="shared" si="2"/>
        <v>VT2P</v>
      </c>
      <c r="D9" s="45" t="s">
        <v>132</v>
      </c>
      <c r="E9" s="320">
        <v>220.28</v>
      </c>
      <c r="F9" s="321" t="s">
        <v>202</v>
      </c>
      <c r="G9" s="304">
        <v>16.5</v>
      </c>
      <c r="H9" s="96" t="s">
        <v>194</v>
      </c>
      <c r="I9" s="320"/>
      <c r="J9" s="321"/>
      <c r="K9" s="320"/>
      <c r="L9" s="321"/>
      <c r="M9" s="320"/>
      <c r="N9" s="96"/>
      <c r="O9" s="304">
        <v>0</v>
      </c>
      <c r="P9" s="304"/>
      <c r="Q9" s="321"/>
      <c r="R9" s="304"/>
      <c r="S9" s="96"/>
      <c r="T9" s="304"/>
      <c r="U9" s="321"/>
    </row>
    <row r="10" spans="1:21" ht="12.5" x14ac:dyDescent="0.25">
      <c r="A10" s="151" t="str">
        <f t="shared" si="0"/>
        <v>Progeny PGY 9117 VT2P</v>
      </c>
      <c r="B10" s="240" t="str">
        <f t="shared" si="1"/>
        <v>RR</v>
      </c>
      <c r="C10" s="240" t="str">
        <f t="shared" si="2"/>
        <v>VT2P</v>
      </c>
      <c r="D10" s="45" t="s">
        <v>100</v>
      </c>
      <c r="E10" s="320">
        <v>218.51</v>
      </c>
      <c r="F10" s="321" t="s">
        <v>202</v>
      </c>
      <c r="G10" s="304">
        <v>15.6333</v>
      </c>
      <c r="H10" s="96" t="s">
        <v>198</v>
      </c>
      <c r="I10" s="320"/>
      <c r="J10" s="321"/>
      <c r="K10" s="320"/>
      <c r="L10" s="321"/>
      <c r="M10" s="320"/>
      <c r="N10" s="96"/>
      <c r="O10" s="304">
        <v>0</v>
      </c>
      <c r="P10" s="304"/>
      <c r="Q10" s="321"/>
      <c r="R10" s="304"/>
      <c r="S10" s="96"/>
      <c r="T10" s="304"/>
      <c r="U10" s="321"/>
    </row>
    <row r="11" spans="1:21" ht="12.5" x14ac:dyDescent="0.25">
      <c r="A11" s="44" t="str">
        <f t="shared" si="0"/>
        <v xml:space="preserve">Pioneer P17677YHR </v>
      </c>
      <c r="B11" s="239" t="str">
        <f t="shared" si="1"/>
        <v>RR, LL</v>
      </c>
      <c r="C11" s="239" t="str">
        <f t="shared" si="2"/>
        <v>YGCB, HX1</v>
      </c>
      <c r="D11" s="45" t="s">
        <v>246</v>
      </c>
      <c r="E11" s="320">
        <v>209.21</v>
      </c>
      <c r="F11" s="321" t="s">
        <v>197</v>
      </c>
      <c r="G11" s="304">
        <v>15.8</v>
      </c>
      <c r="H11" s="96" t="s">
        <v>193</v>
      </c>
      <c r="I11" s="320"/>
      <c r="J11" s="321"/>
      <c r="K11" s="320"/>
      <c r="L11" s="321"/>
      <c r="M11" s="320"/>
      <c r="N11" s="96"/>
      <c r="O11" s="304">
        <v>0</v>
      </c>
      <c r="P11" s="304"/>
      <c r="Q11" s="321"/>
      <c r="R11" s="304"/>
      <c r="S11" s="96"/>
      <c r="T11" s="304"/>
      <c r="U11" s="321"/>
    </row>
    <row r="12" spans="1:21" x14ac:dyDescent="0.3">
      <c r="A12" s="59" t="s">
        <v>219</v>
      </c>
      <c r="B12" s="59"/>
      <c r="C12" s="59"/>
      <c r="D12" s="58"/>
      <c r="E12" s="326">
        <v>230.55</v>
      </c>
      <c r="F12" s="327"/>
      <c r="G12" s="117">
        <v>15.7593</v>
      </c>
      <c r="H12" s="102"/>
      <c r="I12" s="326"/>
      <c r="J12" s="327"/>
      <c r="K12" s="326"/>
      <c r="L12" s="327"/>
      <c r="M12" s="112"/>
      <c r="N12" s="102"/>
      <c r="O12" s="336">
        <v>0</v>
      </c>
      <c r="P12" s="341"/>
      <c r="Q12" s="327"/>
      <c r="R12" s="117"/>
      <c r="S12" s="102"/>
      <c r="T12" s="341"/>
      <c r="U12" s="327"/>
    </row>
    <row r="13" spans="1:21" x14ac:dyDescent="0.3">
      <c r="A13" s="46" t="s">
        <v>220</v>
      </c>
      <c r="B13" s="46"/>
      <c r="C13" s="46"/>
      <c r="D13" s="48"/>
      <c r="E13" s="328">
        <v>6.3446999999999996</v>
      </c>
      <c r="F13" s="329"/>
      <c r="G13" s="314">
        <v>0.2102</v>
      </c>
      <c r="H13" s="313"/>
      <c r="I13" s="328"/>
      <c r="J13" s="329"/>
      <c r="K13" s="328"/>
      <c r="L13" s="329"/>
      <c r="M13" s="312"/>
      <c r="N13" s="313"/>
      <c r="O13" s="337">
        <v>0</v>
      </c>
      <c r="P13" s="342"/>
      <c r="Q13" s="329"/>
      <c r="R13" s="314"/>
      <c r="S13" s="313"/>
      <c r="T13" s="342"/>
      <c r="U13" s="329"/>
    </row>
    <row r="14" spans="1:21" ht="15" x14ac:dyDescent="0.4">
      <c r="A14" s="47" t="s">
        <v>221</v>
      </c>
      <c r="B14" s="242"/>
      <c r="C14" s="242"/>
      <c r="D14" s="28"/>
      <c r="E14" s="330">
        <v>18</v>
      </c>
      <c r="F14" s="331"/>
      <c r="G14" s="317">
        <v>0.61</v>
      </c>
      <c r="H14" s="316"/>
      <c r="I14" s="330"/>
      <c r="J14" s="331"/>
      <c r="K14" s="330"/>
      <c r="L14" s="331"/>
      <c r="M14" s="315"/>
      <c r="N14" s="316"/>
      <c r="O14" s="338" t="s">
        <v>223</v>
      </c>
      <c r="P14" s="343"/>
      <c r="Q14" s="331"/>
      <c r="R14" s="317"/>
      <c r="S14" s="316"/>
      <c r="T14" s="343"/>
      <c r="U14" s="331"/>
    </row>
    <row r="15" spans="1:21" ht="13.5" thickBot="1" x14ac:dyDescent="0.35">
      <c r="A15" s="345" t="s">
        <v>222</v>
      </c>
      <c r="B15" s="346"/>
      <c r="C15" s="346"/>
      <c r="D15" s="347"/>
      <c r="E15" s="354">
        <v>4.5053305586999999</v>
      </c>
      <c r="F15" s="333"/>
      <c r="G15" s="335">
        <v>2.2393061052999998</v>
      </c>
      <c r="H15" s="334"/>
      <c r="I15" s="332"/>
      <c r="J15" s="333"/>
      <c r="K15" s="354"/>
      <c r="L15" s="333"/>
      <c r="M15" s="335"/>
      <c r="N15" s="334"/>
      <c r="O15" s="351" t="s">
        <v>223</v>
      </c>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223" priority="23">
      <formula>MOD(ROW(),2)=0</formula>
    </cfRule>
  </conditionalFormatting>
  <conditionalFormatting sqref="E3:E11">
    <cfRule type="top10" dxfId="222" priority="5" percent="1" rank="25"/>
    <cfRule type="aboveAverage" dxfId="221" priority="6" stopIfTrue="1"/>
  </conditionalFormatting>
  <conditionalFormatting sqref="F3:F11 H3:H11 J3:J11 L3:L11 N3:N11 Q3:Q11 S3:S11 U3:U11">
    <cfRule type="containsText" priority="3" stopIfTrue="1" operator="containsText" text="AA">
      <formula>NOT(ISERROR(SEARCH("AA",F3)))</formula>
    </cfRule>
    <cfRule type="containsText" dxfId="220" priority="4" stopIfTrue="1" operator="containsText" text="A">
      <formula>NOT(ISERROR(SEARCH("A",F3)))</formula>
    </cfRule>
  </conditionalFormatting>
  <conditionalFormatting sqref="G3:G11">
    <cfRule type="top10" dxfId="219" priority="7" percent="1" rank="25"/>
    <cfRule type="aboveAverage" dxfId="218" priority="10" stopIfTrue="1"/>
  </conditionalFormatting>
  <conditionalFormatting sqref="I3:I11">
    <cfRule type="top10" dxfId="217" priority="1" percent="1" rank="25"/>
    <cfRule type="aboveAverage" dxfId="216" priority="2" stopIfTrue="1"/>
  </conditionalFormatting>
  <conditionalFormatting sqref="K3:K11">
    <cfRule type="top10" dxfId="215" priority="8" percent="1" rank="25"/>
    <cfRule type="aboveAverage" dxfId="214" priority="9" stopIfTrue="1"/>
  </conditionalFormatting>
  <conditionalFormatting sqref="M3:M11">
    <cfRule type="top10" dxfId="213" priority="11" percent="1" rank="25"/>
    <cfRule type="aboveAverage" dxfId="212" priority="12" stopIfTrue="1"/>
  </conditionalFormatting>
  <conditionalFormatting sqref="O3:O11">
    <cfRule type="top10" dxfId="211" priority="13" percent="1" rank="25"/>
    <cfRule type="aboveAverage" dxfId="210" priority="14" stopIfTrue="1"/>
  </conditionalFormatting>
  <conditionalFormatting sqref="P3:P11">
    <cfRule type="top10" dxfId="209" priority="17" percent="1" rank="25"/>
    <cfRule type="aboveAverage" dxfId="208" priority="18" stopIfTrue="1"/>
  </conditionalFormatting>
  <conditionalFormatting sqref="R3:R11">
    <cfRule type="top10" dxfId="207" priority="19" percent="1" rank="25"/>
    <cfRule type="aboveAverage" dxfId="206" priority="20" stopIfTrue="1"/>
  </conditionalFormatting>
  <conditionalFormatting sqref="T3:T11">
    <cfRule type="top10" dxfId="205" priority="21" percent="1" rank="25"/>
    <cfRule type="aboveAverage" dxfId="204" priority="22" stopIfTrue="1"/>
  </conditionalFormatting>
  <pageMargins left="0.5" right="0.5" top="0.5" bottom="0.5" header="0.3" footer="0.3"/>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59999389629810485"/>
    <pageSetUpPr fitToPage="1"/>
  </sheetPr>
  <dimension ref="A1:U33"/>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267</v>
      </c>
      <c r="B1" s="500"/>
      <c r="C1" s="500"/>
      <c r="D1" s="500"/>
      <c r="E1" s="500"/>
      <c r="F1" s="500"/>
      <c r="G1" s="500"/>
      <c r="H1" s="500"/>
      <c r="I1" s="500"/>
      <c r="J1" s="500"/>
      <c r="K1" s="500"/>
      <c r="L1" s="500"/>
      <c r="M1" s="500"/>
      <c r="N1" s="500"/>
      <c r="O1" s="500"/>
      <c r="P1" s="500"/>
      <c r="Q1" s="500"/>
      <c r="R1" s="500"/>
      <c r="S1" s="500"/>
      <c r="T1" s="500"/>
      <c r="U1" s="500"/>
    </row>
    <row r="2" spans="1:21" ht="51.65"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5" x14ac:dyDescent="0.25">
      <c r="A3" s="71" t="str">
        <f>VLOOKUP(D3,VL_2020,2,FALSE)</f>
        <v>Dekalb DKC 111-35 VT2P RIB</v>
      </c>
      <c r="B3" s="238" t="str">
        <f t="shared" ref="B3:B12" si="0">VLOOKUP(D3,VL_2020,3,FALSE)</f>
        <v>RR</v>
      </c>
      <c r="C3" s="238" t="str">
        <f t="shared" ref="C3:C12" si="1">VLOOKUP(D3,VL_2020,4,FALSE)</f>
        <v>VT2P</v>
      </c>
      <c r="D3" s="150" t="s">
        <v>224</v>
      </c>
      <c r="E3" s="359">
        <v>234.14</v>
      </c>
      <c r="F3" s="361" t="s">
        <v>194</v>
      </c>
      <c r="G3" s="363">
        <v>15.498100000000001</v>
      </c>
      <c r="H3" s="365" t="s">
        <v>196</v>
      </c>
      <c r="I3" s="359">
        <v>58.2913</v>
      </c>
      <c r="J3" s="361" t="s">
        <v>199</v>
      </c>
      <c r="K3" s="359">
        <v>107.5</v>
      </c>
      <c r="L3" s="361" t="s">
        <v>198</v>
      </c>
      <c r="M3" s="359">
        <v>44.5</v>
      </c>
      <c r="N3" s="365" t="s">
        <v>202</v>
      </c>
      <c r="O3" s="363">
        <v>0.38001930699999997</v>
      </c>
      <c r="P3" s="363">
        <v>10.172499999999999</v>
      </c>
      <c r="Q3" s="361" t="s">
        <v>194</v>
      </c>
      <c r="R3" s="363">
        <v>4.2130000000000001</v>
      </c>
      <c r="S3" s="365" t="s">
        <v>200</v>
      </c>
      <c r="T3" s="363">
        <v>84.0685</v>
      </c>
      <c r="U3" s="361" t="s">
        <v>199</v>
      </c>
    </row>
    <row r="4" spans="1:21" ht="12.5" x14ac:dyDescent="0.25">
      <c r="A4" s="151" t="str">
        <f t="shared" ref="A4:A12" si="2">VLOOKUP(D4,VL_2020,2,FALSE)</f>
        <v xml:space="preserve">Pioneer P13777PWUE </v>
      </c>
      <c r="B4" s="240" t="str">
        <f t="shared" si="0"/>
        <v>RR, LL, ENL, FOP</v>
      </c>
      <c r="C4" s="240" t="str">
        <f t="shared" si="1"/>
        <v>AVBL, VT2P, HX1</v>
      </c>
      <c r="D4" s="151" t="s">
        <v>228</v>
      </c>
      <c r="E4" s="322">
        <v>224.83</v>
      </c>
      <c r="F4" s="323" t="s">
        <v>199</v>
      </c>
      <c r="G4" s="305">
        <v>15.5738</v>
      </c>
      <c r="H4" s="310" t="s">
        <v>199</v>
      </c>
      <c r="I4" s="322">
        <v>58.095999999999997</v>
      </c>
      <c r="J4" s="323" t="s">
        <v>203</v>
      </c>
      <c r="K4" s="322">
        <v>110.5</v>
      </c>
      <c r="L4" s="323" t="s">
        <v>203</v>
      </c>
      <c r="M4" s="322">
        <v>45.083300000000001</v>
      </c>
      <c r="N4" s="310" t="s">
        <v>195</v>
      </c>
      <c r="O4" s="305">
        <v>0.25433023199999999</v>
      </c>
      <c r="P4" s="305">
        <v>9.8086000000000002</v>
      </c>
      <c r="Q4" s="323" t="s">
        <v>194</v>
      </c>
      <c r="R4" s="305">
        <v>4.3585000000000003</v>
      </c>
      <c r="S4" s="310" t="s">
        <v>203</v>
      </c>
      <c r="T4" s="305">
        <v>82.858199999999997</v>
      </c>
      <c r="U4" s="323" t="s">
        <v>195</v>
      </c>
    </row>
    <row r="5" spans="1:21" ht="12.5" x14ac:dyDescent="0.25">
      <c r="A5" s="151" t="str">
        <f t="shared" si="2"/>
        <v xml:space="preserve">Pioneer P13841PWUE </v>
      </c>
      <c r="B5" s="240" t="str">
        <f t="shared" si="0"/>
        <v>RR, LL, ENL, FOP</v>
      </c>
      <c r="C5" s="240" t="str">
        <f t="shared" si="1"/>
        <v>AVBL, VT2P, HX1</v>
      </c>
      <c r="D5" s="45" t="s">
        <v>229</v>
      </c>
      <c r="E5" s="320">
        <v>224.12</v>
      </c>
      <c r="F5" s="321" t="s">
        <v>203</v>
      </c>
      <c r="G5" s="304">
        <v>14.8</v>
      </c>
      <c r="H5" s="96" t="s">
        <v>195</v>
      </c>
      <c r="I5" s="320">
        <v>56.749299999999998</v>
      </c>
      <c r="J5" s="321" t="s">
        <v>201</v>
      </c>
      <c r="K5" s="320">
        <v>108.92</v>
      </c>
      <c r="L5" s="321" t="s">
        <v>276</v>
      </c>
      <c r="M5" s="320">
        <v>46.583300000000001</v>
      </c>
      <c r="N5" s="96" t="s">
        <v>276</v>
      </c>
      <c r="O5" s="304">
        <v>0.26464910600000002</v>
      </c>
      <c r="P5" s="304">
        <v>9.9350000000000005</v>
      </c>
      <c r="Q5" s="321" t="s">
        <v>194</v>
      </c>
      <c r="R5" s="304">
        <v>4.2397999999999998</v>
      </c>
      <c r="S5" s="96" t="s">
        <v>200</v>
      </c>
      <c r="T5" s="304">
        <v>83.494</v>
      </c>
      <c r="U5" s="321" t="s">
        <v>193</v>
      </c>
    </row>
    <row r="6" spans="1:21" ht="12.5" x14ac:dyDescent="0.25">
      <c r="A6" s="44" t="str">
        <f t="shared" si="2"/>
        <v xml:space="preserve">Revere 113-T4C </v>
      </c>
      <c r="B6" s="239" t="str">
        <f t="shared" si="0"/>
        <v>RR</v>
      </c>
      <c r="C6" s="239" t="str">
        <f t="shared" si="1"/>
        <v>CB, VP</v>
      </c>
      <c r="D6" s="45" t="s">
        <v>230</v>
      </c>
      <c r="E6" s="320">
        <v>223.89</v>
      </c>
      <c r="F6" s="321" t="s">
        <v>203</v>
      </c>
      <c r="G6" s="304">
        <v>15.4329</v>
      </c>
      <c r="H6" s="96" t="s">
        <v>196</v>
      </c>
      <c r="I6" s="320">
        <v>57.050699999999999</v>
      </c>
      <c r="J6" s="321" t="s">
        <v>195</v>
      </c>
      <c r="K6" s="320">
        <v>110.92</v>
      </c>
      <c r="L6" s="321" t="s">
        <v>199</v>
      </c>
      <c r="M6" s="320">
        <v>49.083300000000001</v>
      </c>
      <c r="N6" s="96" t="s">
        <v>194</v>
      </c>
      <c r="O6" s="304">
        <v>0.42909155399999999</v>
      </c>
      <c r="P6" s="304">
        <v>10.115</v>
      </c>
      <c r="Q6" s="321" t="s">
        <v>194</v>
      </c>
      <c r="R6" s="304">
        <v>4.5385999999999997</v>
      </c>
      <c r="S6" s="96" t="s">
        <v>194</v>
      </c>
      <c r="T6" s="304">
        <v>83.015199999999993</v>
      </c>
      <c r="U6" s="321" t="s">
        <v>195</v>
      </c>
    </row>
    <row r="7" spans="1:21" ht="12.5" x14ac:dyDescent="0.25">
      <c r="A7" s="44" t="str">
        <f t="shared" si="2"/>
        <v>Dyna-Gro D51VC95 RIB</v>
      </c>
      <c r="B7" s="239" t="str">
        <f t="shared" si="0"/>
        <v>RR</v>
      </c>
      <c r="C7" s="239" t="str">
        <f t="shared" si="1"/>
        <v>VT2P</v>
      </c>
      <c r="D7" s="151" t="s">
        <v>225</v>
      </c>
      <c r="E7" s="322">
        <v>223.71</v>
      </c>
      <c r="F7" s="323" t="s">
        <v>203</v>
      </c>
      <c r="G7" s="305">
        <v>14.230499999999999</v>
      </c>
      <c r="H7" s="310" t="s">
        <v>201</v>
      </c>
      <c r="I7" s="322">
        <v>56.563299999999998</v>
      </c>
      <c r="J7" s="323" t="s">
        <v>201</v>
      </c>
      <c r="K7" s="322">
        <v>105.83</v>
      </c>
      <c r="L7" s="323" t="s">
        <v>201</v>
      </c>
      <c r="M7" s="322">
        <v>41.333300000000001</v>
      </c>
      <c r="N7" s="310" t="s">
        <v>197</v>
      </c>
      <c r="O7" s="305">
        <v>0.33887646900000001</v>
      </c>
      <c r="P7" s="305">
        <v>9.3949999999999996</v>
      </c>
      <c r="Q7" s="323" t="s">
        <v>194</v>
      </c>
      <c r="R7" s="305">
        <v>4.2474999999999996</v>
      </c>
      <c r="S7" s="310" t="s">
        <v>193</v>
      </c>
      <c r="T7" s="305">
        <v>84.248500000000007</v>
      </c>
      <c r="U7" s="323" t="s">
        <v>199</v>
      </c>
    </row>
    <row r="8" spans="1:21" ht="12.5" x14ac:dyDescent="0.25">
      <c r="A8" s="151" t="str">
        <f t="shared" si="2"/>
        <v>Innvictis A1292 VT2P</v>
      </c>
      <c r="B8" s="240" t="str">
        <f t="shared" si="0"/>
        <v>RR</v>
      </c>
      <c r="C8" s="240" t="str">
        <f t="shared" si="1"/>
        <v>VT2P</v>
      </c>
      <c r="D8" s="45" t="s">
        <v>178</v>
      </c>
      <c r="E8" s="320">
        <v>220.84</v>
      </c>
      <c r="F8" s="321" t="s">
        <v>193</v>
      </c>
      <c r="G8" s="304">
        <v>15.2333</v>
      </c>
      <c r="H8" s="96" t="s">
        <v>193</v>
      </c>
      <c r="I8" s="320">
        <v>57.2727</v>
      </c>
      <c r="J8" s="321" t="s">
        <v>198</v>
      </c>
      <c r="K8" s="320">
        <v>107.42</v>
      </c>
      <c r="L8" s="321" t="s">
        <v>198</v>
      </c>
      <c r="M8" s="320">
        <v>44.25</v>
      </c>
      <c r="N8" s="96" t="s">
        <v>202</v>
      </c>
      <c r="O8" s="304">
        <v>0.148376182</v>
      </c>
      <c r="P8" s="304">
        <v>9.9082000000000008</v>
      </c>
      <c r="Q8" s="321" t="s">
        <v>194</v>
      </c>
      <c r="R8" s="304">
        <v>3.9870000000000001</v>
      </c>
      <c r="S8" s="96" t="s">
        <v>201</v>
      </c>
      <c r="T8" s="304">
        <v>84.547300000000007</v>
      </c>
      <c r="U8" s="321" t="s">
        <v>194</v>
      </c>
    </row>
    <row r="9" spans="1:21" ht="12.5" x14ac:dyDescent="0.25">
      <c r="A9" s="44" t="str">
        <f t="shared" si="2"/>
        <v>Dyna-Gro D53VC54 RIB</v>
      </c>
      <c r="B9" s="239" t="str">
        <f t="shared" si="0"/>
        <v>RR</v>
      </c>
      <c r="C9" s="239" t="str">
        <f t="shared" si="1"/>
        <v>VT2P</v>
      </c>
      <c r="D9" s="151" t="s">
        <v>176</v>
      </c>
      <c r="E9" s="322">
        <v>219.32</v>
      </c>
      <c r="F9" s="323" t="s">
        <v>193</v>
      </c>
      <c r="G9" s="305">
        <v>15.651400000000001</v>
      </c>
      <c r="H9" s="310" t="s">
        <v>199</v>
      </c>
      <c r="I9" s="322">
        <v>58.874000000000002</v>
      </c>
      <c r="J9" s="323" t="s">
        <v>194</v>
      </c>
      <c r="K9" s="322">
        <v>110.83</v>
      </c>
      <c r="L9" s="323" t="s">
        <v>199</v>
      </c>
      <c r="M9" s="322">
        <v>47.916699999999999</v>
      </c>
      <c r="N9" s="310" t="s">
        <v>203</v>
      </c>
      <c r="O9" s="305">
        <v>0.13550135499999999</v>
      </c>
      <c r="P9" s="305">
        <v>10.318</v>
      </c>
      <c r="Q9" s="323" t="s">
        <v>194</v>
      </c>
      <c r="R9" s="305">
        <v>4.1977000000000002</v>
      </c>
      <c r="S9" s="310" t="s">
        <v>200</v>
      </c>
      <c r="T9" s="305">
        <v>83.608900000000006</v>
      </c>
      <c r="U9" s="323" t="s">
        <v>203</v>
      </c>
    </row>
    <row r="10" spans="1:21" ht="12.5" x14ac:dyDescent="0.25">
      <c r="A10" s="151" t="str">
        <f t="shared" si="2"/>
        <v>Progeny PGY 2010 TRE</v>
      </c>
      <c r="B10" s="240" t="str">
        <f t="shared" si="0"/>
        <v>RR</v>
      </c>
      <c r="C10" s="240" t="str">
        <f t="shared" si="1"/>
        <v>TRE</v>
      </c>
      <c r="D10" s="45" t="s">
        <v>181</v>
      </c>
      <c r="E10" s="320">
        <v>218.41</v>
      </c>
      <c r="F10" s="321" t="s">
        <v>193</v>
      </c>
      <c r="G10" s="304">
        <v>14.482900000000001</v>
      </c>
      <c r="H10" s="96" t="s">
        <v>201</v>
      </c>
      <c r="I10" s="320">
        <v>57.271999999999998</v>
      </c>
      <c r="J10" s="321" t="s">
        <v>198</v>
      </c>
      <c r="K10" s="320">
        <v>106.67</v>
      </c>
      <c r="L10" s="321" t="s">
        <v>195</v>
      </c>
      <c r="M10" s="320">
        <v>45.416699999999999</v>
      </c>
      <c r="N10" s="96" t="s">
        <v>198</v>
      </c>
      <c r="O10" s="304">
        <v>0.31671415000000003</v>
      </c>
      <c r="P10" s="304">
        <v>10.1418</v>
      </c>
      <c r="Q10" s="321" t="s">
        <v>194</v>
      </c>
      <c r="R10" s="304">
        <v>4.4237000000000002</v>
      </c>
      <c r="S10" s="96" t="s">
        <v>199</v>
      </c>
      <c r="T10" s="304">
        <v>82.758600000000001</v>
      </c>
      <c r="U10" s="321" t="s">
        <v>195</v>
      </c>
    </row>
    <row r="11" spans="1:21" ht="12.5" x14ac:dyDescent="0.25">
      <c r="A11" s="44" t="str">
        <f t="shared" si="2"/>
        <v>Great Heart Seed HT-7360 VT2</v>
      </c>
      <c r="B11" s="239" t="str">
        <f t="shared" si="0"/>
        <v>RR</v>
      </c>
      <c r="C11" s="239" t="str">
        <f t="shared" si="1"/>
        <v>VT2P</v>
      </c>
      <c r="D11" s="45" t="s">
        <v>226</v>
      </c>
      <c r="E11" s="320">
        <v>215</v>
      </c>
      <c r="F11" s="321" t="s">
        <v>193</v>
      </c>
      <c r="G11" s="304">
        <v>16.1233</v>
      </c>
      <c r="H11" s="96" t="s">
        <v>194</v>
      </c>
      <c r="I11" s="320">
        <v>57.538699999999999</v>
      </c>
      <c r="J11" s="321" t="s">
        <v>198</v>
      </c>
      <c r="K11" s="320">
        <v>112.08</v>
      </c>
      <c r="L11" s="321" t="s">
        <v>194</v>
      </c>
      <c r="M11" s="320">
        <v>44.833300000000001</v>
      </c>
      <c r="N11" s="96" t="s">
        <v>195</v>
      </c>
      <c r="O11" s="304">
        <v>0.62883252199999995</v>
      </c>
      <c r="P11" s="304">
        <v>10.4368</v>
      </c>
      <c r="Q11" s="321" t="s">
        <v>194</v>
      </c>
      <c r="R11" s="304">
        <v>3.9371999999999998</v>
      </c>
      <c r="S11" s="96" t="s">
        <v>201</v>
      </c>
      <c r="T11" s="304">
        <v>84.126000000000005</v>
      </c>
      <c r="U11" s="321" t="s">
        <v>199</v>
      </c>
    </row>
    <row r="12" spans="1:21" ht="12.5" x14ac:dyDescent="0.25">
      <c r="A12" s="44" t="str">
        <f t="shared" si="2"/>
        <v>Innvictis A1072 VT2P RIB</v>
      </c>
      <c r="B12" s="239" t="str">
        <f t="shared" si="0"/>
        <v>RR</v>
      </c>
      <c r="C12" s="239" t="str">
        <f t="shared" si="1"/>
        <v>VT2P</v>
      </c>
      <c r="D12" s="151" t="s">
        <v>227</v>
      </c>
      <c r="E12" s="360">
        <v>212.61</v>
      </c>
      <c r="F12" s="362" t="s">
        <v>200</v>
      </c>
      <c r="G12" s="364">
        <v>14.212400000000001</v>
      </c>
      <c r="H12" s="366" t="s">
        <v>201</v>
      </c>
      <c r="I12" s="360">
        <v>56.560699999999997</v>
      </c>
      <c r="J12" s="362" t="s">
        <v>201</v>
      </c>
      <c r="K12" s="360">
        <v>111.83</v>
      </c>
      <c r="L12" s="362" t="s">
        <v>194</v>
      </c>
      <c r="M12" s="360">
        <v>48.333300000000001</v>
      </c>
      <c r="N12" s="366" t="s">
        <v>199</v>
      </c>
      <c r="O12" s="364">
        <v>0.61756866899999996</v>
      </c>
      <c r="P12" s="364">
        <v>9.9235000000000007</v>
      </c>
      <c r="Q12" s="362" t="s">
        <v>194</v>
      </c>
      <c r="R12" s="364">
        <v>4.4926000000000004</v>
      </c>
      <c r="S12" s="366" t="s">
        <v>194</v>
      </c>
      <c r="T12" s="364">
        <v>82.180300000000003</v>
      </c>
      <c r="U12" s="362" t="s">
        <v>201</v>
      </c>
    </row>
    <row r="13" spans="1:21" ht="12.75" customHeight="1" x14ac:dyDescent="0.3">
      <c r="A13" s="59" t="s">
        <v>219</v>
      </c>
      <c r="B13" s="59"/>
      <c r="C13" s="59"/>
      <c r="D13" s="58"/>
      <c r="E13" s="326">
        <v>221.69</v>
      </c>
      <c r="F13" s="327"/>
      <c r="G13" s="117">
        <v>15.123900000000001</v>
      </c>
      <c r="H13" s="102"/>
      <c r="I13" s="326">
        <v>57.426900000000003</v>
      </c>
      <c r="J13" s="327"/>
      <c r="K13" s="326">
        <v>109.25</v>
      </c>
      <c r="L13" s="327"/>
      <c r="M13" s="112">
        <v>45.7333</v>
      </c>
      <c r="N13" s="102"/>
      <c r="O13" s="336">
        <v>0.35139999999999999</v>
      </c>
      <c r="P13" s="341">
        <v>10.015499999999999</v>
      </c>
      <c r="Q13" s="327"/>
      <c r="R13" s="117">
        <v>4.2636000000000003</v>
      </c>
      <c r="S13" s="102"/>
      <c r="T13" s="341">
        <v>83.490600000000001</v>
      </c>
      <c r="U13" s="327"/>
    </row>
    <row r="14" spans="1:21" ht="12.75" customHeight="1" x14ac:dyDescent="0.3">
      <c r="A14" s="46" t="s">
        <v>220</v>
      </c>
      <c r="B14" s="46"/>
      <c r="C14" s="46"/>
      <c r="D14" s="48"/>
      <c r="E14" s="328">
        <v>11.7097</v>
      </c>
      <c r="F14" s="329"/>
      <c r="G14" s="314">
        <v>0.68100000000000005</v>
      </c>
      <c r="H14" s="313"/>
      <c r="I14" s="328">
        <v>1.536</v>
      </c>
      <c r="J14" s="329"/>
      <c r="K14" s="328">
        <v>5.9778000000000002</v>
      </c>
      <c r="L14" s="329"/>
      <c r="M14" s="312">
        <v>2.802</v>
      </c>
      <c r="N14" s="313"/>
      <c r="O14" s="337">
        <v>0.22209999999999999</v>
      </c>
      <c r="P14" s="342">
        <v>0.23569999999999999</v>
      </c>
      <c r="Q14" s="329"/>
      <c r="R14" s="314">
        <v>7.2260000000000005E-2</v>
      </c>
      <c r="S14" s="313"/>
      <c r="T14" s="342">
        <v>0.34939999999999999</v>
      </c>
      <c r="U14" s="329"/>
    </row>
    <row r="15" spans="1:21" ht="12.75" customHeight="1" x14ac:dyDescent="0.4">
      <c r="A15" s="47" t="s">
        <v>221</v>
      </c>
      <c r="B15" s="242"/>
      <c r="C15" s="242"/>
      <c r="D15" s="28"/>
      <c r="E15" s="330">
        <v>11.9</v>
      </c>
      <c r="F15" s="331"/>
      <c r="G15" s="317">
        <v>0.62</v>
      </c>
      <c r="H15" s="316"/>
      <c r="I15" s="330">
        <v>1.2</v>
      </c>
      <c r="J15" s="331"/>
      <c r="K15" s="330">
        <v>4.01</v>
      </c>
      <c r="L15" s="331"/>
      <c r="M15" s="315">
        <v>3.21</v>
      </c>
      <c r="N15" s="316"/>
      <c r="O15" s="338" t="s">
        <v>223</v>
      </c>
      <c r="P15" s="343" t="s">
        <v>164</v>
      </c>
      <c r="Q15" s="331"/>
      <c r="R15" s="317">
        <v>0.18</v>
      </c>
      <c r="S15" s="316"/>
      <c r="T15" s="343">
        <v>1.04</v>
      </c>
      <c r="U15" s="331"/>
    </row>
    <row r="16" spans="1:21" ht="12.75" customHeight="1" x14ac:dyDescent="0.3">
      <c r="A16" s="47" t="s">
        <v>222</v>
      </c>
      <c r="B16" s="242"/>
      <c r="C16" s="242"/>
      <c r="D16" s="28"/>
      <c r="E16" s="330">
        <v>8.7942172240000005</v>
      </c>
      <c r="F16" s="331"/>
      <c r="G16" s="315">
        <v>6.7694625970000004</v>
      </c>
      <c r="H16" s="316"/>
      <c r="I16" s="330">
        <v>2.8851750680000001</v>
      </c>
      <c r="J16" s="331"/>
      <c r="K16" s="330">
        <v>4.5313461540000004</v>
      </c>
      <c r="L16" s="331"/>
      <c r="M16" s="315">
        <v>8.6792587680000004</v>
      </c>
      <c r="N16" s="316"/>
      <c r="O16" s="338" t="s">
        <v>223</v>
      </c>
      <c r="P16" s="343">
        <v>3.72745324</v>
      </c>
      <c r="Q16" s="331"/>
      <c r="R16" s="317">
        <v>2.4709817479999998</v>
      </c>
      <c r="S16" s="316"/>
      <c r="T16" s="343">
        <v>0.72489491900000003</v>
      </c>
      <c r="U16" s="331"/>
    </row>
    <row r="17" spans="1:21" ht="12.75" customHeight="1" thickBot="1" x14ac:dyDescent="0.35">
      <c r="A17" s="299" t="s">
        <v>121</v>
      </c>
      <c r="B17" s="300"/>
      <c r="C17" s="300"/>
      <c r="D17" s="298"/>
      <c r="E17" s="332">
        <v>7</v>
      </c>
      <c r="F17" s="333"/>
      <c r="G17" s="309">
        <v>7</v>
      </c>
      <c r="H17" s="334"/>
      <c r="I17" s="332">
        <v>5</v>
      </c>
      <c r="J17" s="333"/>
      <c r="K17" s="332">
        <v>4</v>
      </c>
      <c r="L17" s="333"/>
      <c r="M17" s="335">
        <v>4</v>
      </c>
      <c r="N17" s="334"/>
      <c r="O17" s="339">
        <v>4</v>
      </c>
      <c r="P17" s="332">
        <v>1</v>
      </c>
      <c r="Q17" s="333"/>
      <c r="R17" s="335">
        <v>1</v>
      </c>
      <c r="S17" s="334"/>
      <c r="T17" s="332">
        <v>1</v>
      </c>
      <c r="U17" s="333"/>
    </row>
    <row r="18" spans="1:21" s="1" customFormat="1" ht="13.5" customHeight="1" x14ac:dyDescent="0.3">
      <c r="A18" s="6"/>
      <c r="B18" s="7"/>
      <c r="C18" s="7"/>
      <c r="D18" s="6"/>
      <c r="E18" s="108"/>
      <c r="F18" s="98"/>
      <c r="G18" s="113"/>
      <c r="H18" s="103"/>
      <c r="I18" s="114"/>
      <c r="J18" s="57"/>
      <c r="K18" s="114"/>
      <c r="L18" s="57"/>
      <c r="M18" s="118"/>
      <c r="N18" s="106"/>
      <c r="O18" s="10"/>
      <c r="P18" s="114"/>
      <c r="Q18" s="57"/>
      <c r="R18" s="114"/>
      <c r="S18" s="57"/>
      <c r="T18" s="114"/>
      <c r="U18" s="57"/>
    </row>
    <row r="19" spans="1:21" s="1" customFormat="1" x14ac:dyDescent="0.3">
      <c r="A19" s="9"/>
      <c r="B19" s="7"/>
      <c r="C19" s="7"/>
      <c r="D19" s="6"/>
      <c r="E19" s="55"/>
      <c r="F19" s="56"/>
      <c r="G19" s="114"/>
      <c r="H19" s="57"/>
      <c r="I19" s="114"/>
      <c r="J19" s="57"/>
      <c r="K19" s="118"/>
      <c r="L19" s="106"/>
      <c r="M19" s="114"/>
      <c r="N19" s="57"/>
      <c r="O19" s="3"/>
      <c r="P19" s="114"/>
      <c r="Q19" s="57"/>
      <c r="R19" s="114"/>
      <c r="S19" s="57"/>
      <c r="T19" s="114"/>
      <c r="U19" s="57"/>
    </row>
    <row r="20" spans="1:21" s="1" customFormat="1" x14ac:dyDescent="0.3">
      <c r="A20" s="9"/>
      <c r="B20" s="7"/>
      <c r="C20" s="7"/>
      <c r="D20" s="6"/>
      <c r="E20" s="55"/>
      <c r="F20" s="56"/>
      <c r="G20" s="114"/>
      <c r="H20" s="57"/>
      <c r="I20" s="114"/>
      <c r="J20" s="57"/>
      <c r="K20" s="119"/>
      <c r="L20" s="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9"/>
      <c r="B25" s="7"/>
      <c r="C25" s="7"/>
      <c r="D25" s="6"/>
      <c r="E25" s="55"/>
      <c r="F25" s="56"/>
      <c r="G25" s="114"/>
      <c r="H25" s="57"/>
      <c r="I25" s="114"/>
      <c r="J25" s="57"/>
      <c r="K25" s="114"/>
      <c r="L25" s="57"/>
      <c r="M25" s="114"/>
      <c r="N25" s="57"/>
      <c r="O25" s="3"/>
      <c r="P25" s="114"/>
      <c r="Q25" s="57"/>
      <c r="R25" s="114"/>
      <c r="S25" s="57"/>
      <c r="T25" s="114"/>
      <c r="U25" s="57"/>
    </row>
    <row r="26" spans="1:21" s="1" customFormat="1" x14ac:dyDescent="0.3">
      <c r="A26" s="8"/>
      <c r="B26" s="7"/>
      <c r="C26" s="7"/>
      <c r="D26" s="6"/>
      <c r="E26" s="109"/>
      <c r="F26" s="99"/>
      <c r="G26" s="115"/>
      <c r="H26" s="104"/>
      <c r="I26" s="114"/>
      <c r="J26" s="57"/>
      <c r="K26" s="115"/>
      <c r="L26" s="104"/>
      <c r="M26" s="115"/>
      <c r="N26" s="104"/>
      <c r="O26" s="3"/>
      <c r="P26" s="114"/>
      <c r="Q26" s="57"/>
      <c r="R26" s="114"/>
      <c r="S26" s="57"/>
      <c r="T26" s="114"/>
      <c r="U26" s="57"/>
    </row>
    <row r="27" spans="1:21" x14ac:dyDescent="0.3">
      <c r="A27" s="9"/>
      <c r="B27" s="7"/>
      <c r="C27" s="7"/>
      <c r="D27" s="6"/>
      <c r="E27" s="55"/>
      <c r="F27" s="56"/>
      <c r="M27" s="114"/>
      <c r="N27" s="57"/>
      <c r="O27" s="3"/>
    </row>
    <row r="28" spans="1:21" ht="15" x14ac:dyDescent="0.3">
      <c r="A28" s="4"/>
      <c r="B28" s="7"/>
      <c r="C28" s="7"/>
      <c r="D28" s="6"/>
      <c r="E28" s="110"/>
      <c r="F28" s="100"/>
      <c r="G28" s="116"/>
      <c r="H28" s="105"/>
      <c r="K28" s="116"/>
      <c r="L28" s="105"/>
    </row>
    <row r="29" spans="1:21" x14ac:dyDescent="0.3">
      <c r="B29" s="63"/>
      <c r="C29" s="63"/>
      <c r="D29" s="19"/>
    </row>
    <row r="33" spans="16:16" x14ac:dyDescent="0.3">
      <c r="P33" s="306" t="s">
        <v>23</v>
      </c>
    </row>
  </sheetData>
  <sortState xmlns:xlrd2="http://schemas.microsoft.com/office/spreadsheetml/2017/richdata2" ref="A3:U12">
    <sortCondition descending="1" ref="E3:E12"/>
  </sortState>
  <mergeCells count="9">
    <mergeCell ref="A1:U1"/>
    <mergeCell ref="I2:J2"/>
    <mergeCell ref="P2:Q2"/>
    <mergeCell ref="R2:S2"/>
    <mergeCell ref="T2:U2"/>
    <mergeCell ref="E2:F2"/>
    <mergeCell ref="G2:H2"/>
    <mergeCell ref="K2:L2"/>
    <mergeCell ref="M2:N2"/>
  </mergeCells>
  <conditionalFormatting sqref="A3:U12">
    <cfRule type="expression" dxfId="966" priority="1171">
      <formula>MOD(ROW(),2)=0</formula>
    </cfRule>
  </conditionalFormatting>
  <conditionalFormatting sqref="E3:E12">
    <cfRule type="top10" dxfId="965" priority="21" percent="1" rank="25"/>
    <cfRule type="aboveAverage" dxfId="964" priority="132" stopIfTrue="1"/>
  </conditionalFormatting>
  <conditionalFormatting sqref="F3:F12">
    <cfRule type="containsText" priority="62" stopIfTrue="1" operator="containsText" text="AA">
      <formula>NOT(ISERROR(SEARCH("AA",F3)))</formula>
    </cfRule>
    <cfRule type="containsText" dxfId="963" priority="63" stopIfTrue="1" operator="containsText" text="A">
      <formula>NOT(ISERROR(SEARCH("A",F3)))</formula>
    </cfRule>
  </conditionalFormatting>
  <conditionalFormatting sqref="G3:G12">
    <cfRule type="top10" dxfId="962" priority="17" percent="1" rank="25"/>
    <cfRule type="aboveAverage" dxfId="961" priority="18" stopIfTrue="1"/>
  </conditionalFormatting>
  <conditionalFormatting sqref="H3:H12">
    <cfRule type="containsText" priority="60" stopIfTrue="1" operator="containsText" text="AA">
      <formula>NOT(ISERROR(SEARCH("AA",H3)))</formula>
    </cfRule>
    <cfRule type="containsText" dxfId="960" priority="61" stopIfTrue="1" operator="containsText" text="A">
      <formula>NOT(ISERROR(SEARCH("A",H3)))</formula>
    </cfRule>
  </conditionalFormatting>
  <conditionalFormatting sqref="I3:I12">
    <cfRule type="aboveAverage" dxfId="959" priority="2" stopIfTrue="1"/>
    <cfRule type="top10" dxfId="958" priority="1" percent="1" rank="25"/>
  </conditionalFormatting>
  <conditionalFormatting sqref="J3:J12">
    <cfRule type="containsText" priority="3" stopIfTrue="1" operator="containsText" text="AA">
      <formula>NOT(ISERROR(SEARCH("AA",J3)))</formula>
    </cfRule>
    <cfRule type="containsText" dxfId="957" priority="4" stopIfTrue="1" operator="containsText" text="A">
      <formula>NOT(ISERROR(SEARCH("A",J3)))</formula>
    </cfRule>
  </conditionalFormatting>
  <conditionalFormatting sqref="K3:K12">
    <cfRule type="top10" dxfId="956" priority="19" percent="1" rank="25"/>
    <cfRule type="aboveAverage" dxfId="955" priority="20" stopIfTrue="1"/>
  </conditionalFormatting>
  <conditionalFormatting sqref="L3:L12">
    <cfRule type="containsText" priority="58" stopIfTrue="1" operator="containsText" text="AA">
      <formula>NOT(ISERROR(SEARCH("AA",L3)))</formula>
    </cfRule>
    <cfRule type="containsText" dxfId="954" priority="59" stopIfTrue="1" operator="containsText" text="A">
      <formula>NOT(ISERROR(SEARCH("A",L3)))</formula>
    </cfRule>
  </conditionalFormatting>
  <conditionalFormatting sqref="M3:M12">
    <cfRule type="top10" dxfId="953" priority="15" percent="1" rank="25"/>
    <cfRule type="aboveAverage" dxfId="952" priority="111" stopIfTrue="1"/>
  </conditionalFormatting>
  <conditionalFormatting sqref="N3:N12">
    <cfRule type="containsText" priority="56" stopIfTrue="1" operator="containsText" text="AA">
      <formula>NOT(ISERROR(SEARCH("AA",N3)))</formula>
    </cfRule>
    <cfRule type="containsText" dxfId="951" priority="57" stopIfTrue="1" operator="containsText" text="A">
      <formula>NOT(ISERROR(SEARCH("A",N3)))</formula>
    </cfRule>
  </conditionalFormatting>
  <conditionalFormatting sqref="O3:O12">
    <cfRule type="top10" dxfId="950" priority="13" percent="1" rank="25"/>
    <cfRule type="aboveAverage" dxfId="949" priority="14" stopIfTrue="1"/>
  </conditionalFormatting>
  <conditionalFormatting sqref="P3:P12">
    <cfRule type="top10" dxfId="948" priority="9" percent="1" rank="25"/>
    <cfRule type="aboveAverage" dxfId="947" priority="10" stopIfTrue="1"/>
  </conditionalFormatting>
  <conditionalFormatting sqref="Q3:Q12">
    <cfRule type="containsText" priority="26" stopIfTrue="1" operator="containsText" text="AA">
      <formula>NOT(ISERROR(SEARCH("AA",Q3)))</formula>
    </cfRule>
    <cfRule type="containsText" dxfId="946" priority="27" stopIfTrue="1" operator="containsText" text="A">
      <formula>NOT(ISERROR(SEARCH("A",Q3)))</formula>
    </cfRule>
  </conditionalFormatting>
  <conditionalFormatting sqref="R3:R12">
    <cfRule type="top10" dxfId="945" priority="7" percent="1" rank="25"/>
    <cfRule type="aboveAverage" dxfId="944" priority="8" stopIfTrue="1"/>
  </conditionalFormatting>
  <conditionalFormatting sqref="S3:S12">
    <cfRule type="containsText" priority="24" stopIfTrue="1" operator="containsText" text="AA">
      <formula>NOT(ISERROR(SEARCH("AA",S3)))</formula>
    </cfRule>
    <cfRule type="containsText" dxfId="943" priority="25" stopIfTrue="1" operator="containsText" text="A">
      <formula>NOT(ISERROR(SEARCH("A",S3)))</formula>
    </cfRule>
  </conditionalFormatting>
  <conditionalFormatting sqref="T3:T12">
    <cfRule type="top10" dxfId="942" priority="5" percent="1" rank="25"/>
    <cfRule type="aboveAverage" dxfId="941" priority="6" stopIfTrue="1"/>
  </conditionalFormatting>
  <conditionalFormatting sqref="U3:U12">
    <cfRule type="containsText" dxfId="940"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scale="82"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tabColor theme="6" tint="0.59999389629810485"/>
    <pageSetUpPr fitToPage="1"/>
  </sheetPr>
  <dimension ref="A1:V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 min="22" max="22" width="5.1796875" style="107" customWidth="1"/>
  </cols>
  <sheetData>
    <row r="1" spans="1:22" ht="45" customHeight="1" thickBot="1" x14ac:dyDescent="0.35">
      <c r="A1" s="500" t="s">
        <v>337</v>
      </c>
      <c r="B1" s="500"/>
      <c r="C1" s="500"/>
      <c r="D1" s="500"/>
      <c r="E1" s="500"/>
      <c r="F1" s="500"/>
      <c r="G1" s="500"/>
      <c r="H1" s="500"/>
      <c r="I1" s="500"/>
      <c r="J1" s="500"/>
      <c r="K1" s="500"/>
      <c r="L1" s="500"/>
      <c r="M1" s="500"/>
      <c r="N1" s="500"/>
      <c r="O1" s="500"/>
      <c r="P1" s="500"/>
      <c r="Q1" s="500"/>
      <c r="R1" s="500"/>
      <c r="S1" s="500"/>
      <c r="T1" s="500"/>
      <c r="U1" s="500"/>
      <c r="V1" s="302"/>
    </row>
    <row r="2" spans="1:22"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c r="V2"/>
    </row>
    <row r="3" spans="1:22" ht="12.65" customHeight="1" x14ac:dyDescent="0.25">
      <c r="A3" s="71" t="str">
        <f t="shared" ref="A3:A12" si="0">VLOOKUP(D3,VL_2020,2,FALSE)</f>
        <v>Dekalb DKC 111-35 VT2P RIB</v>
      </c>
      <c r="B3" s="238" t="str">
        <f t="shared" ref="B3:B12" si="1">VLOOKUP(D3,VL_2020,3,FALSE)</f>
        <v>RR</v>
      </c>
      <c r="C3" s="238" t="str">
        <f t="shared" ref="C3:C12" si="2">VLOOKUP(D3,VL_2020,4,FALSE)</f>
        <v>VT2P</v>
      </c>
      <c r="D3" s="150" t="s">
        <v>224</v>
      </c>
      <c r="E3" s="359">
        <v>240.98</v>
      </c>
      <c r="F3" s="361" t="s">
        <v>194</v>
      </c>
      <c r="G3" s="363">
        <v>14.566700000000001</v>
      </c>
      <c r="H3" s="365" t="s">
        <v>199</v>
      </c>
      <c r="I3" s="359"/>
      <c r="J3" s="361"/>
      <c r="K3" s="359"/>
      <c r="L3" s="361"/>
      <c r="M3" s="359"/>
      <c r="N3" s="365"/>
      <c r="O3" s="363">
        <v>0</v>
      </c>
      <c r="P3" s="363"/>
      <c r="Q3" s="361"/>
      <c r="R3" s="363"/>
      <c r="S3" s="365"/>
      <c r="T3" s="363"/>
      <c r="U3" s="361"/>
      <c r="V3"/>
    </row>
    <row r="4" spans="1:22" ht="12.65" customHeight="1" x14ac:dyDescent="0.25">
      <c r="A4" s="151" t="str">
        <f t="shared" si="0"/>
        <v>Innvictis A1292 VT2P</v>
      </c>
      <c r="B4" s="240" t="str">
        <f t="shared" si="1"/>
        <v>RR</v>
      </c>
      <c r="C4" s="240" t="str">
        <f t="shared" si="2"/>
        <v>VT2P</v>
      </c>
      <c r="D4" s="45" t="s">
        <v>178</v>
      </c>
      <c r="E4" s="320">
        <v>239</v>
      </c>
      <c r="F4" s="321" t="s">
        <v>194</v>
      </c>
      <c r="G4" s="304">
        <v>15.066700000000001</v>
      </c>
      <c r="H4" s="96" t="s">
        <v>194</v>
      </c>
      <c r="I4" s="320"/>
      <c r="J4" s="321"/>
      <c r="K4" s="320"/>
      <c r="L4" s="321"/>
      <c r="M4" s="320"/>
      <c r="N4" s="96"/>
      <c r="O4" s="304">
        <v>0</v>
      </c>
      <c r="P4" s="304"/>
      <c r="Q4" s="321"/>
      <c r="R4" s="304"/>
      <c r="S4" s="96"/>
      <c r="T4" s="304"/>
      <c r="U4" s="321"/>
      <c r="V4"/>
    </row>
    <row r="5" spans="1:22" ht="12.5" x14ac:dyDescent="0.25">
      <c r="A5" s="151" t="str">
        <f t="shared" si="0"/>
        <v xml:space="preserve">Pioneer P13777PWUE </v>
      </c>
      <c r="B5" s="240" t="str">
        <f t="shared" si="1"/>
        <v>RR, LL, ENL, FOP</v>
      </c>
      <c r="C5" s="240" t="str">
        <f t="shared" si="2"/>
        <v>AVBL, VT2P, HX1</v>
      </c>
      <c r="D5" s="151" t="s">
        <v>228</v>
      </c>
      <c r="E5" s="322">
        <v>230.82</v>
      </c>
      <c r="F5" s="323" t="s">
        <v>199</v>
      </c>
      <c r="G5" s="305">
        <v>14.833299999999999</v>
      </c>
      <c r="H5" s="310" t="s">
        <v>199</v>
      </c>
      <c r="I5" s="322"/>
      <c r="J5" s="323"/>
      <c r="K5" s="322"/>
      <c r="L5" s="323"/>
      <c r="M5" s="322"/>
      <c r="N5" s="310"/>
      <c r="O5" s="305">
        <v>0</v>
      </c>
      <c r="P5" s="305"/>
      <c r="Q5" s="323"/>
      <c r="R5" s="305"/>
      <c r="S5" s="310"/>
      <c r="T5" s="305"/>
      <c r="U5" s="323"/>
      <c r="V5"/>
    </row>
    <row r="6" spans="1:22" ht="12.5" x14ac:dyDescent="0.25">
      <c r="A6" s="151" t="str">
        <f t="shared" si="0"/>
        <v xml:space="preserve">Pioneer P13841PWUE </v>
      </c>
      <c r="B6" s="240" t="str">
        <f t="shared" si="1"/>
        <v>RR, LL, ENL, FOP</v>
      </c>
      <c r="C6" s="240" t="str">
        <f t="shared" si="2"/>
        <v>AVBL, VT2P, HX1</v>
      </c>
      <c r="D6" s="45" t="s">
        <v>229</v>
      </c>
      <c r="E6" s="320">
        <v>228.33</v>
      </c>
      <c r="F6" s="321" t="s">
        <v>199</v>
      </c>
      <c r="G6" s="304">
        <v>13.3</v>
      </c>
      <c r="H6" s="96" t="s">
        <v>195</v>
      </c>
      <c r="I6" s="320"/>
      <c r="J6" s="321"/>
      <c r="K6" s="320"/>
      <c r="L6" s="321"/>
      <c r="M6" s="320"/>
      <c r="N6" s="96"/>
      <c r="O6" s="304">
        <v>0</v>
      </c>
      <c r="P6" s="304"/>
      <c r="Q6" s="321"/>
      <c r="R6" s="304"/>
      <c r="S6" s="96"/>
      <c r="T6" s="304"/>
      <c r="U6" s="321"/>
      <c r="V6"/>
    </row>
    <row r="7" spans="1:22" ht="12.5" x14ac:dyDescent="0.25">
      <c r="A7" s="44" t="str">
        <f t="shared" si="0"/>
        <v xml:space="preserve">Revere 113-T4C </v>
      </c>
      <c r="B7" s="239" t="str">
        <f t="shared" si="1"/>
        <v>RR</v>
      </c>
      <c r="C7" s="239" t="str">
        <f t="shared" si="2"/>
        <v>CB, VP</v>
      </c>
      <c r="D7" s="45" t="s">
        <v>230</v>
      </c>
      <c r="E7" s="320">
        <v>226.64</v>
      </c>
      <c r="F7" s="321" t="s">
        <v>199</v>
      </c>
      <c r="G7" s="304">
        <v>14</v>
      </c>
      <c r="H7" s="96" t="s">
        <v>193</v>
      </c>
      <c r="I7" s="320"/>
      <c r="J7" s="321"/>
      <c r="K7" s="320"/>
      <c r="L7" s="321"/>
      <c r="M7" s="320"/>
      <c r="N7" s="96"/>
      <c r="O7" s="304">
        <v>0</v>
      </c>
      <c r="P7" s="304"/>
      <c r="Q7" s="321"/>
      <c r="R7" s="304"/>
      <c r="S7" s="96"/>
      <c r="T7" s="304"/>
      <c r="U7" s="321"/>
      <c r="V7"/>
    </row>
    <row r="8" spans="1:22" ht="12.5" x14ac:dyDescent="0.25">
      <c r="A8" s="151" t="str">
        <f t="shared" si="0"/>
        <v>Progeny PGY 2010 TRE</v>
      </c>
      <c r="B8" s="240" t="str">
        <f t="shared" si="1"/>
        <v>RR</v>
      </c>
      <c r="C8" s="240" t="str">
        <f t="shared" si="2"/>
        <v>TRE</v>
      </c>
      <c r="D8" s="45" t="s">
        <v>181</v>
      </c>
      <c r="E8" s="320">
        <v>217.12</v>
      </c>
      <c r="F8" s="321" t="s">
        <v>193</v>
      </c>
      <c r="G8" s="304">
        <v>12.7</v>
      </c>
      <c r="H8" s="96" t="s">
        <v>201</v>
      </c>
      <c r="I8" s="320"/>
      <c r="J8" s="321"/>
      <c r="K8" s="320"/>
      <c r="L8" s="321"/>
      <c r="M8" s="320"/>
      <c r="N8" s="96"/>
      <c r="O8" s="304">
        <v>0</v>
      </c>
      <c r="P8" s="304"/>
      <c r="Q8" s="321"/>
      <c r="R8" s="304"/>
      <c r="S8" s="96"/>
      <c r="T8" s="304"/>
      <c r="U8" s="321"/>
      <c r="V8"/>
    </row>
    <row r="9" spans="1:22" ht="12.5" x14ac:dyDescent="0.25">
      <c r="A9" s="44" t="str">
        <f t="shared" si="0"/>
        <v>Dyna-Gro D53VC54 RIB</v>
      </c>
      <c r="B9" s="239" t="str">
        <f t="shared" si="1"/>
        <v>RR</v>
      </c>
      <c r="C9" s="239" t="str">
        <f t="shared" si="2"/>
        <v>VT2P</v>
      </c>
      <c r="D9" s="151" t="s">
        <v>176</v>
      </c>
      <c r="E9" s="322">
        <v>214.92</v>
      </c>
      <c r="F9" s="323" t="s">
        <v>193</v>
      </c>
      <c r="G9" s="305">
        <v>15.3</v>
      </c>
      <c r="H9" s="310" t="s">
        <v>194</v>
      </c>
      <c r="I9" s="322"/>
      <c r="J9" s="323"/>
      <c r="K9" s="322"/>
      <c r="L9" s="323"/>
      <c r="M9" s="322"/>
      <c r="N9" s="310"/>
      <c r="O9" s="305">
        <v>0</v>
      </c>
      <c r="P9" s="305"/>
      <c r="Q9" s="323"/>
      <c r="R9" s="305"/>
      <c r="S9" s="310"/>
      <c r="T9" s="305"/>
      <c r="U9" s="323"/>
      <c r="V9"/>
    </row>
    <row r="10" spans="1:22" ht="12.5" x14ac:dyDescent="0.25">
      <c r="A10" s="44" t="str">
        <f t="shared" si="0"/>
        <v>Dyna-Gro D51VC95 RIB</v>
      </c>
      <c r="B10" s="239" t="str">
        <f t="shared" si="1"/>
        <v>RR</v>
      </c>
      <c r="C10" s="239" t="str">
        <f t="shared" si="2"/>
        <v>VT2P</v>
      </c>
      <c r="D10" s="151" t="s">
        <v>225</v>
      </c>
      <c r="E10" s="322">
        <v>213.39</v>
      </c>
      <c r="F10" s="323" t="s">
        <v>193</v>
      </c>
      <c r="G10" s="305">
        <v>13.2</v>
      </c>
      <c r="H10" s="310" t="s">
        <v>195</v>
      </c>
      <c r="I10" s="322"/>
      <c r="J10" s="323"/>
      <c r="K10" s="322"/>
      <c r="L10" s="323"/>
      <c r="M10" s="322"/>
      <c r="N10" s="310"/>
      <c r="O10" s="305">
        <v>0</v>
      </c>
      <c r="P10" s="305"/>
      <c r="Q10" s="323"/>
      <c r="R10" s="305"/>
      <c r="S10" s="310"/>
      <c r="T10" s="305"/>
      <c r="U10" s="323"/>
      <c r="V10"/>
    </row>
    <row r="11" spans="1:22" ht="12.5" x14ac:dyDescent="0.25">
      <c r="A11" s="44" t="str">
        <f t="shared" si="0"/>
        <v>Innvictis A1072 VT2P RIB</v>
      </c>
      <c r="B11" s="239" t="str">
        <f t="shared" si="1"/>
        <v>RR</v>
      </c>
      <c r="C11" s="239" t="str">
        <f t="shared" si="2"/>
        <v>VT2P</v>
      </c>
      <c r="D11" s="151" t="s">
        <v>227</v>
      </c>
      <c r="E11" s="322">
        <v>212.17</v>
      </c>
      <c r="F11" s="323" t="s">
        <v>193</v>
      </c>
      <c r="G11" s="305">
        <v>12.7333</v>
      </c>
      <c r="H11" s="310" t="s">
        <v>201</v>
      </c>
      <c r="I11" s="322"/>
      <c r="J11" s="323"/>
      <c r="K11" s="322"/>
      <c r="L11" s="323"/>
      <c r="M11" s="322"/>
      <c r="N11" s="310"/>
      <c r="O11" s="305">
        <v>0</v>
      </c>
      <c r="P11" s="305"/>
      <c r="Q11" s="323"/>
      <c r="R11" s="305"/>
      <c r="S11" s="310"/>
      <c r="T11" s="305"/>
      <c r="U11" s="323"/>
      <c r="V11"/>
    </row>
    <row r="12" spans="1:22" ht="12.5" x14ac:dyDescent="0.25">
      <c r="A12" s="44" t="str">
        <f t="shared" si="0"/>
        <v>Great Heart Seed HT-7360 VT2</v>
      </c>
      <c r="B12" s="239" t="str">
        <f t="shared" si="1"/>
        <v>RR</v>
      </c>
      <c r="C12" s="239" t="str">
        <f t="shared" si="2"/>
        <v>VT2P</v>
      </c>
      <c r="D12" s="45" t="s">
        <v>226</v>
      </c>
      <c r="E12" s="324">
        <v>207.07</v>
      </c>
      <c r="F12" s="325" t="s">
        <v>200</v>
      </c>
      <c r="G12" s="340">
        <v>15.4</v>
      </c>
      <c r="H12" s="311" t="s">
        <v>194</v>
      </c>
      <c r="I12" s="324"/>
      <c r="J12" s="325"/>
      <c r="K12" s="324"/>
      <c r="L12" s="325"/>
      <c r="M12" s="324"/>
      <c r="N12" s="311"/>
      <c r="O12" s="340">
        <v>0</v>
      </c>
      <c r="P12" s="340"/>
      <c r="Q12" s="325"/>
      <c r="R12" s="340"/>
      <c r="S12" s="311"/>
      <c r="T12" s="340"/>
      <c r="U12" s="325"/>
      <c r="V12"/>
    </row>
    <row r="13" spans="1:22" x14ac:dyDescent="0.3">
      <c r="A13" s="59" t="s">
        <v>219</v>
      </c>
      <c r="B13" s="59"/>
      <c r="C13" s="59"/>
      <c r="D13" s="58"/>
      <c r="E13" s="326">
        <v>223.05</v>
      </c>
      <c r="F13" s="327"/>
      <c r="G13" s="117">
        <v>14.11</v>
      </c>
      <c r="H13" s="102"/>
      <c r="I13" s="326"/>
      <c r="J13" s="327"/>
      <c r="K13" s="326"/>
      <c r="L13" s="327"/>
      <c r="M13" s="112"/>
      <c r="N13" s="102"/>
      <c r="O13" s="336">
        <v>0</v>
      </c>
      <c r="P13" s="341"/>
      <c r="Q13" s="327"/>
      <c r="R13" s="117"/>
      <c r="S13" s="102"/>
      <c r="T13" s="341"/>
      <c r="U13" s="327"/>
      <c r="V13"/>
    </row>
    <row r="14" spans="1:22" x14ac:dyDescent="0.3">
      <c r="A14" s="46" t="s">
        <v>220</v>
      </c>
      <c r="B14" s="46"/>
      <c r="C14" s="46"/>
      <c r="D14" s="48"/>
      <c r="E14" s="328">
        <v>7.9192</v>
      </c>
      <c r="F14" s="329"/>
      <c r="G14" s="314">
        <v>0.29399999999999998</v>
      </c>
      <c r="H14" s="313"/>
      <c r="I14" s="328"/>
      <c r="J14" s="329"/>
      <c r="K14" s="328"/>
      <c r="L14" s="329"/>
      <c r="M14" s="312"/>
      <c r="N14" s="313"/>
      <c r="O14" s="337">
        <v>0</v>
      </c>
      <c r="P14" s="342"/>
      <c r="Q14" s="329"/>
      <c r="R14" s="314"/>
      <c r="S14" s="313"/>
      <c r="T14" s="342"/>
      <c r="U14" s="329"/>
      <c r="V14"/>
    </row>
    <row r="15" spans="1:22" ht="12.75" customHeight="1" x14ac:dyDescent="0.4">
      <c r="A15" s="47" t="s">
        <v>221</v>
      </c>
      <c r="B15" s="242"/>
      <c r="C15" s="242"/>
      <c r="D15" s="28"/>
      <c r="E15" s="330">
        <v>19.5</v>
      </c>
      <c r="F15" s="331"/>
      <c r="G15" s="317">
        <v>0.87</v>
      </c>
      <c r="H15" s="316"/>
      <c r="I15" s="330"/>
      <c r="J15" s="331"/>
      <c r="K15" s="330"/>
      <c r="L15" s="331"/>
      <c r="M15" s="315"/>
      <c r="N15" s="316"/>
      <c r="O15" s="338" t="s">
        <v>223</v>
      </c>
      <c r="P15" s="343"/>
      <c r="Q15" s="331"/>
      <c r="R15" s="317"/>
      <c r="S15" s="316"/>
      <c r="T15" s="343"/>
      <c r="U15" s="331"/>
      <c r="V15"/>
    </row>
    <row r="16" spans="1:22" ht="12.75" customHeight="1" thickBot="1" x14ac:dyDescent="0.35">
      <c r="A16" s="345" t="s">
        <v>222</v>
      </c>
      <c r="B16" s="346"/>
      <c r="C16" s="346"/>
      <c r="D16" s="347"/>
      <c r="E16" s="332">
        <v>5.0989536998</v>
      </c>
      <c r="F16" s="333"/>
      <c r="G16" s="335">
        <v>3.6091269405999999</v>
      </c>
      <c r="H16" s="334"/>
      <c r="I16" s="332"/>
      <c r="J16" s="333"/>
      <c r="K16" s="332"/>
      <c r="L16" s="333"/>
      <c r="M16" s="335"/>
      <c r="N16" s="334"/>
      <c r="O16" s="348" t="s">
        <v>223</v>
      </c>
      <c r="P16" s="349"/>
      <c r="Q16" s="333"/>
      <c r="R16" s="350"/>
      <c r="S16" s="334"/>
      <c r="T16" s="349"/>
      <c r="U16" s="333"/>
      <c r="V16"/>
    </row>
    <row r="17" spans="1:22" ht="12.75" customHeight="1" x14ac:dyDescent="0.3">
      <c r="A17" s="6"/>
      <c r="B17" s="7"/>
      <c r="C17" s="7"/>
      <c r="D17" s="6"/>
      <c r="E17" s="108"/>
      <c r="F17" s="98"/>
      <c r="G17" s="113"/>
      <c r="H17" s="103"/>
      <c r="I17" s="114"/>
      <c r="J17" s="57"/>
      <c r="M17" s="118"/>
      <c r="N17" s="106"/>
      <c r="O17" s="10"/>
      <c r="P17" s="114"/>
      <c r="Q17" s="57"/>
      <c r="R17" s="114"/>
      <c r="S17" s="57"/>
      <c r="T17" s="114"/>
      <c r="U17" s="57"/>
      <c r="V17"/>
    </row>
    <row r="18" spans="1:22" s="1" customFormat="1" x14ac:dyDescent="0.3">
      <c r="A18" s="9"/>
      <c r="B18" s="7"/>
      <c r="C18" s="7"/>
      <c r="D18" s="6"/>
      <c r="E18" s="55"/>
      <c r="F18" s="56"/>
      <c r="G18" s="114"/>
      <c r="H18" s="57"/>
      <c r="I18" s="114"/>
      <c r="J18" s="57"/>
      <c r="K18" s="118"/>
      <c r="L18" s="106"/>
      <c r="M18" s="114"/>
      <c r="N18" s="57"/>
      <c r="O18" s="3"/>
      <c r="P18" s="114"/>
      <c r="Q18" s="57"/>
      <c r="R18" s="114"/>
      <c r="S18" s="57"/>
      <c r="T18" s="114"/>
      <c r="U18" s="57"/>
      <c r="V18" s="106"/>
    </row>
    <row r="19" spans="1:22" s="1" customFormat="1" x14ac:dyDescent="0.3">
      <c r="A19" s="9"/>
      <c r="B19" s="7"/>
      <c r="C19" s="7"/>
      <c r="D19" s="6"/>
      <c r="E19" s="55"/>
      <c r="F19" s="56"/>
      <c r="G19" s="114"/>
      <c r="H19" s="57"/>
      <c r="I19" s="114"/>
      <c r="J19" s="57"/>
      <c r="K19" s="119"/>
      <c r="L19" s="7"/>
      <c r="M19" s="114"/>
      <c r="N19" s="57"/>
      <c r="O19" s="3"/>
      <c r="P19" s="114"/>
      <c r="Q19" s="57"/>
      <c r="R19" s="114"/>
      <c r="S19" s="57"/>
      <c r="T19" s="114"/>
      <c r="U19" s="57"/>
      <c r="V19" s="57"/>
    </row>
    <row r="20" spans="1:22" s="1" customFormat="1" x14ac:dyDescent="0.3">
      <c r="A20" s="9"/>
      <c r="B20" s="7"/>
      <c r="C20" s="7"/>
      <c r="D20" s="6"/>
      <c r="E20" s="55"/>
      <c r="F20" s="56"/>
      <c r="G20" s="114"/>
      <c r="H20" s="57"/>
      <c r="I20" s="114"/>
      <c r="J20" s="57"/>
      <c r="K20" s="114"/>
      <c r="L20" s="57"/>
      <c r="M20" s="114"/>
      <c r="N20" s="57"/>
      <c r="O20" s="3"/>
      <c r="P20" s="114"/>
      <c r="Q20" s="57"/>
      <c r="R20" s="114"/>
      <c r="S20" s="57"/>
      <c r="T20" s="114"/>
      <c r="U20" s="57"/>
      <c r="V20" s="57"/>
    </row>
    <row r="21" spans="1:22" s="1" customFormat="1" x14ac:dyDescent="0.3">
      <c r="A21" s="9"/>
      <c r="B21" s="7"/>
      <c r="C21" s="7"/>
      <c r="D21" s="6"/>
      <c r="E21" s="55"/>
      <c r="F21" s="56"/>
      <c r="G21" s="114"/>
      <c r="H21" s="57"/>
      <c r="I21" s="114"/>
      <c r="J21" s="57"/>
      <c r="K21" s="114"/>
      <c r="L21" s="57"/>
      <c r="M21" s="114"/>
      <c r="N21" s="57"/>
      <c r="O21" s="3"/>
      <c r="P21" s="114"/>
      <c r="Q21" s="57"/>
      <c r="R21" s="114"/>
      <c r="S21" s="57"/>
      <c r="T21" s="114"/>
      <c r="U21" s="57"/>
      <c r="V21" s="57"/>
    </row>
    <row r="22" spans="1:22" s="1" customFormat="1" x14ac:dyDescent="0.3">
      <c r="A22" s="9"/>
      <c r="B22" s="7"/>
      <c r="C22" s="7"/>
      <c r="D22" s="6"/>
      <c r="E22" s="55"/>
      <c r="F22" s="56"/>
      <c r="G22" s="114"/>
      <c r="H22" s="57"/>
      <c r="I22" s="114"/>
      <c r="J22" s="57"/>
      <c r="K22" s="114"/>
      <c r="L22" s="57"/>
      <c r="M22" s="114"/>
      <c r="N22" s="57"/>
      <c r="O22" s="3"/>
      <c r="P22" s="114"/>
      <c r="Q22" s="57"/>
      <c r="R22" s="114"/>
      <c r="S22" s="57"/>
      <c r="T22" s="114"/>
      <c r="U22" s="57"/>
      <c r="V22" s="57"/>
    </row>
    <row r="23" spans="1:22" s="1" customFormat="1" x14ac:dyDescent="0.3">
      <c r="A23" s="9"/>
      <c r="B23" s="7"/>
      <c r="C23" s="7"/>
      <c r="D23" s="6"/>
      <c r="E23" s="55"/>
      <c r="F23" s="56"/>
      <c r="G23" s="114"/>
      <c r="H23" s="57"/>
      <c r="I23" s="114"/>
      <c r="J23" s="57"/>
      <c r="K23" s="114"/>
      <c r="L23" s="57"/>
      <c r="M23" s="114"/>
      <c r="N23" s="57"/>
      <c r="O23" s="3"/>
      <c r="P23" s="114"/>
      <c r="Q23" s="57"/>
      <c r="R23" s="114"/>
      <c r="S23" s="57"/>
      <c r="T23" s="114"/>
      <c r="U23" s="57"/>
      <c r="V23" s="57"/>
    </row>
    <row r="24" spans="1:22" s="1" customFormat="1" x14ac:dyDescent="0.3">
      <c r="A24" s="9"/>
      <c r="B24" s="7"/>
      <c r="C24" s="7"/>
      <c r="D24" s="6"/>
      <c r="E24" s="55"/>
      <c r="F24" s="56"/>
      <c r="G24" s="114"/>
      <c r="H24" s="57"/>
      <c r="I24" s="114"/>
      <c r="J24" s="57"/>
      <c r="K24" s="114"/>
      <c r="L24" s="57"/>
      <c r="M24" s="114"/>
      <c r="N24" s="57"/>
      <c r="O24" s="3"/>
      <c r="P24" s="114"/>
      <c r="Q24" s="57"/>
      <c r="R24" s="114"/>
      <c r="S24" s="57"/>
      <c r="T24" s="114"/>
      <c r="U24" s="57"/>
      <c r="V24" s="57"/>
    </row>
    <row r="25" spans="1:22" s="1" customFormat="1" x14ac:dyDescent="0.3">
      <c r="A25" s="8"/>
      <c r="B25" s="7"/>
      <c r="C25" s="7"/>
      <c r="D25" s="6"/>
      <c r="E25" s="109"/>
      <c r="F25" s="99"/>
      <c r="G25" s="115"/>
      <c r="H25" s="104"/>
      <c r="I25" s="114"/>
      <c r="J25" s="57"/>
      <c r="K25" s="115"/>
      <c r="L25" s="104"/>
      <c r="M25" s="115"/>
      <c r="N25" s="104"/>
      <c r="O25" s="3"/>
      <c r="P25" s="114"/>
      <c r="Q25" s="57"/>
      <c r="R25" s="114"/>
      <c r="S25" s="57"/>
      <c r="T25" s="114"/>
      <c r="U25" s="57"/>
      <c r="V25" s="57"/>
    </row>
    <row r="26" spans="1:22" x14ac:dyDescent="0.3">
      <c r="A26" s="9"/>
      <c r="B26" s="7"/>
      <c r="C26" s="7"/>
      <c r="D26" s="6"/>
      <c r="E26" s="55"/>
      <c r="F26" s="56"/>
      <c r="M26" s="114"/>
      <c r="N26" s="57"/>
      <c r="O26" s="3"/>
      <c r="V26" s="104"/>
    </row>
    <row r="27" spans="1:22" ht="15" x14ac:dyDescent="0.3">
      <c r="A27" s="4"/>
      <c r="B27" s="7"/>
      <c r="C27" s="7"/>
      <c r="D27" s="6"/>
      <c r="E27" s="110"/>
      <c r="F27" s="100"/>
      <c r="G27" s="116"/>
      <c r="H27" s="105"/>
      <c r="K27" s="116"/>
      <c r="L27" s="105"/>
      <c r="V27" s="57"/>
    </row>
    <row r="28" spans="1:22" x14ac:dyDescent="0.3">
      <c r="B28" s="63"/>
      <c r="C28" s="63"/>
      <c r="D28" s="19"/>
    </row>
    <row r="32" spans="1:22" x14ac:dyDescent="0.3">
      <c r="P32" s="306" t="s">
        <v>23</v>
      </c>
    </row>
  </sheetData>
  <sortState xmlns:xlrd2="http://schemas.microsoft.com/office/spreadsheetml/2017/richdata2" ref="A3:V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203" priority="40">
      <formula>MOD(ROW(),2)=0</formula>
    </cfRule>
  </conditionalFormatting>
  <conditionalFormatting sqref="E3:E12">
    <cfRule type="aboveAverage" dxfId="202" priority="39" stopIfTrue="1"/>
    <cfRule type="top10" dxfId="201" priority="21" percent="1" rank="25"/>
  </conditionalFormatting>
  <conditionalFormatting sqref="F3:F12">
    <cfRule type="containsText" dxfId="200"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199" priority="17" percent="1" rank="25"/>
    <cfRule type="aboveAverage" dxfId="198" priority="18" stopIfTrue="1"/>
  </conditionalFormatting>
  <conditionalFormatting sqref="H3:H12">
    <cfRule type="containsText" dxfId="197"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196" priority="2" stopIfTrue="1"/>
    <cfRule type="top10" dxfId="195" priority="1" percent="1" rank="25"/>
  </conditionalFormatting>
  <conditionalFormatting sqref="J3:J12">
    <cfRule type="containsText" priority="3" stopIfTrue="1" operator="containsText" text="AA">
      <formula>NOT(ISERROR(SEARCH("AA",J3)))</formula>
    </cfRule>
    <cfRule type="containsText" dxfId="194" priority="4" stopIfTrue="1" operator="containsText" text="A">
      <formula>NOT(ISERROR(SEARCH("A",J3)))</formula>
    </cfRule>
  </conditionalFormatting>
  <conditionalFormatting sqref="K3:K12">
    <cfRule type="top10" dxfId="193" priority="19" percent="1" rank="25"/>
    <cfRule type="aboveAverage" dxfId="192" priority="20" stopIfTrue="1"/>
  </conditionalFormatting>
  <conditionalFormatting sqref="L3:L12">
    <cfRule type="containsText" priority="32" stopIfTrue="1" operator="containsText" text="AA">
      <formula>NOT(ISERROR(SEARCH("AA",L3)))</formula>
    </cfRule>
    <cfRule type="containsText" dxfId="191" priority="33" stopIfTrue="1" operator="containsText" text="A">
      <formula>NOT(ISERROR(SEARCH("A",L3)))</formula>
    </cfRule>
  </conditionalFormatting>
  <conditionalFormatting sqref="M3:M12">
    <cfRule type="aboveAverage" dxfId="190" priority="16" stopIfTrue="1"/>
    <cfRule type="top10" dxfId="189" priority="15" percent="1" rank="25"/>
    <cfRule type="aboveAverage" dxfId="188" priority="38" stopIfTrue="1"/>
  </conditionalFormatting>
  <conditionalFormatting sqref="N3:N12">
    <cfRule type="containsText" priority="30" stopIfTrue="1" operator="containsText" text="AA">
      <formula>NOT(ISERROR(SEARCH("AA",N3)))</formula>
    </cfRule>
    <cfRule type="containsText" dxfId="187" priority="31" stopIfTrue="1" operator="containsText" text="A">
      <formula>NOT(ISERROR(SEARCH("A",N3)))</formula>
    </cfRule>
  </conditionalFormatting>
  <conditionalFormatting sqref="O3:O12">
    <cfRule type="top10" dxfId="186" priority="13" percent="1" rank="25"/>
    <cfRule type="aboveAverage" dxfId="185" priority="14" stopIfTrue="1"/>
  </conditionalFormatting>
  <conditionalFormatting sqref="P3:P12">
    <cfRule type="top10" dxfId="184" priority="9" percent="1" rank="25"/>
    <cfRule type="aboveAverage" dxfId="183" priority="10" stopIfTrue="1"/>
  </conditionalFormatting>
  <conditionalFormatting sqref="Q3:Q12">
    <cfRule type="containsText" priority="26" stopIfTrue="1" operator="containsText" text="AA">
      <formula>NOT(ISERROR(SEARCH("AA",Q3)))</formula>
    </cfRule>
    <cfRule type="containsText" dxfId="182" priority="27" stopIfTrue="1" operator="containsText" text="A">
      <formula>NOT(ISERROR(SEARCH("A",Q3)))</formula>
    </cfRule>
  </conditionalFormatting>
  <conditionalFormatting sqref="R3:R12">
    <cfRule type="top10" dxfId="181" priority="7" percent="1" rank="25"/>
    <cfRule type="aboveAverage" dxfId="180" priority="8" stopIfTrue="1"/>
  </conditionalFormatting>
  <conditionalFormatting sqref="S3:S12">
    <cfRule type="containsText" priority="24" stopIfTrue="1" operator="containsText" text="AA">
      <formula>NOT(ISERROR(SEARCH("AA",S3)))</formula>
    </cfRule>
    <cfRule type="containsText" dxfId="179" priority="25" stopIfTrue="1" operator="containsText" text="A">
      <formula>NOT(ISERROR(SEARCH("A",S3)))</formula>
    </cfRule>
  </conditionalFormatting>
  <conditionalFormatting sqref="T3:T12">
    <cfRule type="top10" dxfId="178" priority="5" percent="1" rank="25"/>
    <cfRule type="aboveAverage" dxfId="177" priority="6" stopIfTrue="1"/>
  </conditionalFormatting>
  <conditionalFormatting sqref="U3:U12">
    <cfRule type="containsText" dxfId="176"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1BB-AA9C-4A98-A583-B1265F0EE7D2}">
  <sheetPr codeName="Sheet38">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305</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1st Choice Seeds FC 8455 VT2P RIB</v>
      </c>
      <c r="B3" s="238" t="str">
        <f t="shared" ref="B3:B23" si="1">VLOOKUP(D3,VL_2020,3,FALSE)</f>
        <v>RR</v>
      </c>
      <c r="C3" s="238" t="str">
        <f t="shared" ref="C3:C23" si="2">VLOOKUP(D3,VL_2020,4,FALSE)</f>
        <v>VT2P</v>
      </c>
      <c r="D3" s="72" t="s">
        <v>232</v>
      </c>
      <c r="E3" s="318">
        <v>244.61</v>
      </c>
      <c r="F3" s="319" t="s">
        <v>194</v>
      </c>
      <c r="G3" s="303">
        <v>14.533300000000001</v>
      </c>
      <c r="H3" s="101" t="s">
        <v>297</v>
      </c>
      <c r="I3" s="318"/>
      <c r="J3" s="319"/>
      <c r="K3" s="318"/>
      <c r="L3" s="319"/>
      <c r="M3" s="318"/>
      <c r="N3" s="101"/>
      <c r="O3" s="303">
        <v>0</v>
      </c>
      <c r="P3" s="303"/>
      <c r="Q3" s="319"/>
      <c r="R3" s="303"/>
      <c r="S3" s="101"/>
      <c r="T3" s="303"/>
      <c r="U3" s="319"/>
    </row>
    <row r="4" spans="1:21" ht="12.65" customHeight="1" x14ac:dyDescent="0.25">
      <c r="A4" s="44" t="str">
        <f t="shared" si="0"/>
        <v>Revere 1627 TC**</v>
      </c>
      <c r="B4" s="239" t="str">
        <f t="shared" si="1"/>
        <v>RR</v>
      </c>
      <c r="C4" s="239" t="str">
        <f t="shared" si="2"/>
        <v>TRE</v>
      </c>
      <c r="D4" s="151" t="s">
        <v>162</v>
      </c>
      <c r="E4" s="322">
        <v>242.04</v>
      </c>
      <c r="F4" s="323" t="s">
        <v>199</v>
      </c>
      <c r="G4" s="305">
        <v>15.1</v>
      </c>
      <c r="H4" s="310" t="s">
        <v>278</v>
      </c>
      <c r="I4" s="322"/>
      <c r="J4" s="323"/>
      <c r="K4" s="322"/>
      <c r="L4" s="323"/>
      <c r="M4" s="322"/>
      <c r="N4" s="310"/>
      <c r="O4" s="305">
        <v>0</v>
      </c>
      <c r="P4" s="305"/>
      <c r="Q4" s="323"/>
      <c r="R4" s="305"/>
      <c r="S4" s="310"/>
      <c r="T4" s="305"/>
      <c r="U4" s="323"/>
    </row>
    <row r="5" spans="1:21" ht="12.5" x14ac:dyDescent="0.25">
      <c r="A5" s="44" t="str">
        <f t="shared" si="0"/>
        <v>Progeny PGY2314 TRE*</v>
      </c>
      <c r="B5" s="239" t="str">
        <f t="shared" si="1"/>
        <v>RR</v>
      </c>
      <c r="C5" s="239" t="str">
        <f t="shared" si="2"/>
        <v>TRE</v>
      </c>
      <c r="D5" s="151" t="s">
        <v>182</v>
      </c>
      <c r="E5" s="322">
        <v>239.46</v>
      </c>
      <c r="F5" s="323" t="s">
        <v>203</v>
      </c>
      <c r="G5" s="305">
        <v>14.933299999999999</v>
      </c>
      <c r="H5" s="310" t="s">
        <v>296</v>
      </c>
      <c r="I5" s="322"/>
      <c r="J5" s="323"/>
      <c r="K5" s="322"/>
      <c r="L5" s="323"/>
      <c r="M5" s="322"/>
      <c r="N5" s="310"/>
      <c r="O5" s="305">
        <v>0</v>
      </c>
      <c r="P5" s="305"/>
      <c r="Q5" s="323"/>
      <c r="R5" s="305"/>
      <c r="S5" s="310"/>
      <c r="T5" s="305"/>
      <c r="U5" s="323"/>
    </row>
    <row r="6" spans="1:21" ht="12.5" x14ac:dyDescent="0.25">
      <c r="A6" s="44" t="str">
        <f t="shared" si="0"/>
        <v>Dekalb DKC 64-22 VT2P</v>
      </c>
      <c r="B6" s="239" t="str">
        <f t="shared" si="1"/>
        <v>RR</v>
      </c>
      <c r="C6" s="239" t="str">
        <f t="shared" si="2"/>
        <v>VT2P</v>
      </c>
      <c r="D6" s="151" t="s">
        <v>233</v>
      </c>
      <c r="E6" s="322">
        <v>236.15</v>
      </c>
      <c r="F6" s="323" t="s">
        <v>276</v>
      </c>
      <c r="G6" s="305">
        <v>15.6333</v>
      </c>
      <c r="H6" s="310" t="s">
        <v>275</v>
      </c>
      <c r="I6" s="322"/>
      <c r="J6" s="323"/>
      <c r="K6" s="322"/>
      <c r="L6" s="323"/>
      <c r="M6" s="322"/>
      <c r="N6" s="310"/>
      <c r="O6" s="305">
        <v>0</v>
      </c>
      <c r="P6" s="305"/>
      <c r="Q6" s="323"/>
      <c r="R6" s="305"/>
      <c r="S6" s="310"/>
      <c r="T6" s="305"/>
      <c r="U6" s="323"/>
    </row>
    <row r="7" spans="1:21" ht="12.5" x14ac:dyDescent="0.25">
      <c r="A7" s="151" t="str">
        <f t="shared" si="0"/>
        <v>Integra 6493 VT2P</v>
      </c>
      <c r="B7" s="240" t="str">
        <f t="shared" si="1"/>
        <v>RR</v>
      </c>
      <c r="C7" s="240" t="str">
        <f t="shared" si="2"/>
        <v>VT2P</v>
      </c>
      <c r="D7" s="151" t="s">
        <v>242</v>
      </c>
      <c r="E7" s="322">
        <v>231.27</v>
      </c>
      <c r="F7" s="323" t="s">
        <v>298</v>
      </c>
      <c r="G7" s="305">
        <v>14.166700000000001</v>
      </c>
      <c r="H7" s="310" t="s">
        <v>300</v>
      </c>
      <c r="I7" s="322"/>
      <c r="J7" s="323"/>
      <c r="K7" s="322"/>
      <c r="L7" s="323"/>
      <c r="M7" s="322"/>
      <c r="N7" s="310"/>
      <c r="O7" s="305">
        <v>0</v>
      </c>
      <c r="P7" s="305"/>
      <c r="Q7" s="323"/>
      <c r="R7" s="305"/>
      <c r="S7" s="310"/>
      <c r="T7" s="305"/>
      <c r="U7" s="323"/>
    </row>
    <row r="8" spans="1:21" ht="12.5" x14ac:dyDescent="0.25">
      <c r="A8" s="44" t="str">
        <f t="shared" si="0"/>
        <v>Dyna-Gro D56TC44 RIB</v>
      </c>
      <c r="B8" s="239" t="str">
        <f t="shared" si="1"/>
        <v>RR</v>
      </c>
      <c r="C8" s="239" t="str">
        <f t="shared" si="2"/>
        <v>TRE</v>
      </c>
      <c r="D8" s="45" t="s">
        <v>177</v>
      </c>
      <c r="E8" s="320">
        <v>229.76</v>
      </c>
      <c r="F8" s="321" t="s">
        <v>277</v>
      </c>
      <c r="G8" s="304">
        <v>14.2333</v>
      </c>
      <c r="H8" s="96" t="s">
        <v>281</v>
      </c>
      <c r="I8" s="320"/>
      <c r="J8" s="321"/>
      <c r="K8" s="320"/>
      <c r="L8" s="321"/>
      <c r="M8" s="320"/>
      <c r="N8" s="96"/>
      <c r="O8" s="304">
        <v>0</v>
      </c>
      <c r="P8" s="304"/>
      <c r="Q8" s="321"/>
      <c r="R8" s="304"/>
      <c r="S8" s="96"/>
      <c r="T8" s="304"/>
      <c r="U8" s="321"/>
    </row>
    <row r="9" spans="1:21" ht="12.5" x14ac:dyDescent="0.25">
      <c r="A9" s="44" t="str">
        <f t="shared" si="0"/>
        <v>Innvictis A1312 VT2P RIB</v>
      </c>
      <c r="B9" s="239" t="str">
        <f t="shared" si="1"/>
        <v>RR</v>
      </c>
      <c r="C9" s="239" t="str">
        <f t="shared" si="2"/>
        <v>VT2P</v>
      </c>
      <c r="D9" s="151" t="s">
        <v>239</v>
      </c>
      <c r="E9" s="322">
        <v>226.7</v>
      </c>
      <c r="F9" s="323" t="s">
        <v>277</v>
      </c>
      <c r="G9" s="305">
        <v>13.666700000000001</v>
      </c>
      <c r="H9" s="310" t="s">
        <v>315</v>
      </c>
      <c r="I9" s="322"/>
      <c r="J9" s="323"/>
      <c r="K9" s="322"/>
      <c r="L9" s="323"/>
      <c r="M9" s="322"/>
      <c r="N9" s="310"/>
      <c r="O9" s="305">
        <v>0</v>
      </c>
      <c r="P9" s="305"/>
      <c r="Q9" s="323"/>
      <c r="R9" s="305"/>
      <c r="S9" s="310"/>
      <c r="T9" s="305"/>
      <c r="U9" s="323"/>
    </row>
    <row r="10" spans="1:21" ht="12.5" x14ac:dyDescent="0.25">
      <c r="A10" s="44" t="str">
        <f t="shared" si="0"/>
        <v xml:space="preserve">Revere 114-P35 </v>
      </c>
      <c r="B10" s="239" t="str">
        <f t="shared" si="1"/>
        <v>RR</v>
      </c>
      <c r="C10" s="239" t="str">
        <f t="shared" si="2"/>
        <v xml:space="preserve">CB </v>
      </c>
      <c r="D10" s="45" t="s">
        <v>247</v>
      </c>
      <c r="E10" s="320">
        <v>224.44</v>
      </c>
      <c r="F10" s="321" t="s">
        <v>301</v>
      </c>
      <c r="G10" s="304">
        <v>15.8667</v>
      </c>
      <c r="H10" s="96" t="s">
        <v>193</v>
      </c>
      <c r="I10" s="320"/>
      <c r="J10" s="321"/>
      <c r="K10" s="320"/>
      <c r="L10" s="321"/>
      <c r="M10" s="320"/>
      <c r="N10" s="96"/>
      <c r="O10" s="304">
        <v>0</v>
      </c>
      <c r="P10" s="304"/>
      <c r="Q10" s="321"/>
      <c r="R10" s="304"/>
      <c r="S10" s="96"/>
      <c r="T10" s="304"/>
      <c r="U10" s="321"/>
    </row>
    <row r="11" spans="1:21" ht="12.5" x14ac:dyDescent="0.25">
      <c r="A11" s="44" t="str">
        <f t="shared" si="0"/>
        <v>Innvictis A1689 T</v>
      </c>
      <c r="B11" s="239" t="str">
        <f t="shared" si="1"/>
        <v>RR</v>
      </c>
      <c r="C11" s="239" t="str">
        <f t="shared" si="2"/>
        <v>TRE</v>
      </c>
      <c r="D11" s="151" t="s">
        <v>180</v>
      </c>
      <c r="E11" s="322">
        <v>223.78</v>
      </c>
      <c r="F11" s="323" t="s">
        <v>301</v>
      </c>
      <c r="G11" s="305">
        <v>15.2</v>
      </c>
      <c r="H11" s="310" t="s">
        <v>280</v>
      </c>
      <c r="I11" s="322"/>
      <c r="J11" s="323"/>
      <c r="K11" s="322"/>
      <c r="L11" s="323"/>
      <c r="M11" s="322"/>
      <c r="N11" s="310"/>
      <c r="O11" s="305">
        <v>0</v>
      </c>
      <c r="P11" s="305"/>
      <c r="Q11" s="323"/>
      <c r="R11" s="305"/>
      <c r="S11" s="310"/>
      <c r="T11" s="305"/>
      <c r="U11" s="323"/>
    </row>
    <row r="12" spans="1:21" ht="12.5" x14ac:dyDescent="0.25">
      <c r="A12" s="44" t="str">
        <f t="shared" si="0"/>
        <v>1st Choice Seeds FC8420 VT2 RIB</v>
      </c>
      <c r="B12" s="239" t="str">
        <f t="shared" si="1"/>
        <v>RR</v>
      </c>
      <c r="C12" s="239" t="str">
        <f t="shared" si="2"/>
        <v>VT2P</v>
      </c>
      <c r="D12" s="45" t="s">
        <v>173</v>
      </c>
      <c r="E12" s="320">
        <v>223.61</v>
      </c>
      <c r="F12" s="321" t="s">
        <v>301</v>
      </c>
      <c r="G12" s="304">
        <v>15.8667</v>
      </c>
      <c r="H12" s="96" t="s">
        <v>193</v>
      </c>
      <c r="I12" s="320"/>
      <c r="J12" s="321"/>
      <c r="K12" s="320"/>
      <c r="L12" s="321"/>
      <c r="M12" s="320"/>
      <c r="N12" s="96"/>
      <c r="O12" s="304">
        <v>0</v>
      </c>
      <c r="P12" s="304"/>
      <c r="Q12" s="321"/>
      <c r="R12" s="304"/>
      <c r="S12" s="96"/>
      <c r="T12" s="304"/>
      <c r="U12" s="321"/>
    </row>
    <row r="13" spans="1:21" ht="12.5" x14ac:dyDescent="0.25">
      <c r="A13" s="44" t="str">
        <f t="shared" si="0"/>
        <v>Innvictis A1551 VT2P</v>
      </c>
      <c r="B13" s="239" t="str">
        <f t="shared" si="1"/>
        <v>RR</v>
      </c>
      <c r="C13" s="239" t="str">
        <f t="shared" si="2"/>
        <v>VT2P</v>
      </c>
      <c r="D13" s="45" t="s">
        <v>160</v>
      </c>
      <c r="E13" s="320">
        <v>223.32</v>
      </c>
      <c r="F13" s="321" t="s">
        <v>301</v>
      </c>
      <c r="G13" s="304">
        <v>13.333299999999999</v>
      </c>
      <c r="H13" s="96" t="s">
        <v>314</v>
      </c>
      <c r="I13" s="320"/>
      <c r="J13" s="321"/>
      <c r="K13" s="320"/>
      <c r="L13" s="321"/>
      <c r="M13" s="320"/>
      <c r="N13" s="96"/>
      <c r="O13" s="304">
        <v>0</v>
      </c>
      <c r="P13" s="304"/>
      <c r="Q13" s="321"/>
      <c r="R13" s="304"/>
      <c r="S13" s="96"/>
      <c r="T13" s="304"/>
      <c r="U13" s="321"/>
    </row>
    <row r="14" spans="1:21" ht="12.5" x14ac:dyDescent="0.25">
      <c r="A14" s="151" t="str">
        <f t="shared" si="0"/>
        <v xml:space="preserve">Pioneer P14830VYHR </v>
      </c>
      <c r="B14" s="240" t="str">
        <f t="shared" si="1"/>
        <v>RR, LL</v>
      </c>
      <c r="C14" s="240" t="str">
        <f t="shared" si="2"/>
        <v>AVBL, YGCB, HX1</v>
      </c>
      <c r="D14" s="45" t="s">
        <v>245</v>
      </c>
      <c r="E14" s="320">
        <v>222.66</v>
      </c>
      <c r="F14" s="321" t="s">
        <v>301</v>
      </c>
      <c r="G14" s="304">
        <v>14.4</v>
      </c>
      <c r="H14" s="96" t="s">
        <v>287</v>
      </c>
      <c r="I14" s="320"/>
      <c r="J14" s="321"/>
      <c r="K14" s="320"/>
      <c r="L14" s="321"/>
      <c r="M14" s="320"/>
      <c r="N14" s="96"/>
      <c r="O14" s="304">
        <v>0</v>
      </c>
      <c r="P14" s="304"/>
      <c r="Q14" s="321"/>
      <c r="R14" s="304"/>
      <c r="S14" s="96"/>
      <c r="T14" s="304"/>
      <c r="U14" s="321"/>
    </row>
    <row r="15" spans="1:21" ht="12.5" x14ac:dyDescent="0.25">
      <c r="A15" s="44" t="str">
        <f t="shared" si="0"/>
        <v>1st Choice Seeds FC 8437 PC</v>
      </c>
      <c r="B15" s="239" t="str">
        <f t="shared" si="1"/>
        <v>RR, LL, ENL, FOP</v>
      </c>
      <c r="C15" s="239" t="str">
        <f t="shared" si="2"/>
        <v>PC</v>
      </c>
      <c r="D15" s="151" t="s">
        <v>231</v>
      </c>
      <c r="E15" s="322">
        <v>222.04</v>
      </c>
      <c r="F15" s="323" t="s">
        <v>299</v>
      </c>
      <c r="G15" s="305">
        <v>15.166700000000001</v>
      </c>
      <c r="H15" s="310" t="s">
        <v>280</v>
      </c>
      <c r="I15" s="322"/>
      <c r="J15" s="323"/>
      <c r="K15" s="322"/>
      <c r="L15" s="323"/>
      <c r="M15" s="322"/>
      <c r="N15" s="310"/>
      <c r="O15" s="305">
        <v>0</v>
      </c>
      <c r="P15" s="305"/>
      <c r="Q15" s="323"/>
      <c r="R15" s="305"/>
      <c r="S15" s="310"/>
      <c r="T15" s="305"/>
      <c r="U15" s="323"/>
    </row>
    <row r="16" spans="1:21" ht="12.5" x14ac:dyDescent="0.25">
      <c r="A16" s="44" t="str">
        <f t="shared" si="0"/>
        <v>Innvictis A1542 T</v>
      </c>
      <c r="B16" s="239" t="str">
        <f t="shared" si="1"/>
        <v>RR</v>
      </c>
      <c r="C16" s="239" t="str">
        <f t="shared" si="2"/>
        <v>TRE</v>
      </c>
      <c r="D16" s="151" t="s">
        <v>179</v>
      </c>
      <c r="E16" s="322">
        <v>219.61</v>
      </c>
      <c r="F16" s="323" t="s">
        <v>279</v>
      </c>
      <c r="G16" s="305">
        <v>14.166700000000001</v>
      </c>
      <c r="H16" s="310" t="s">
        <v>300</v>
      </c>
      <c r="I16" s="322"/>
      <c r="J16" s="323"/>
      <c r="K16" s="322"/>
      <c r="L16" s="323"/>
      <c r="M16" s="322"/>
      <c r="N16" s="310"/>
      <c r="O16" s="305">
        <v>0</v>
      </c>
      <c r="P16" s="305"/>
      <c r="Q16" s="323"/>
      <c r="R16" s="305"/>
      <c r="S16" s="310"/>
      <c r="T16" s="305"/>
      <c r="U16" s="323"/>
    </row>
    <row r="17" spans="1:21" ht="12.5" x14ac:dyDescent="0.25">
      <c r="A17" s="44" t="str">
        <f t="shared" si="0"/>
        <v>Dekalb DKC 66-06 TRE*</v>
      </c>
      <c r="B17" s="239" t="str">
        <f t="shared" si="1"/>
        <v>RR</v>
      </c>
      <c r="C17" s="239" t="str">
        <f t="shared" si="2"/>
        <v>TRE</v>
      </c>
      <c r="D17" s="151" t="s">
        <v>175</v>
      </c>
      <c r="E17" s="322">
        <v>216.51</v>
      </c>
      <c r="F17" s="323" t="s">
        <v>278</v>
      </c>
      <c r="G17" s="305">
        <v>15.7</v>
      </c>
      <c r="H17" s="310" t="s">
        <v>198</v>
      </c>
      <c r="I17" s="322"/>
      <c r="J17" s="323"/>
      <c r="K17" s="322"/>
      <c r="L17" s="323"/>
      <c r="M17" s="322"/>
      <c r="N17" s="310"/>
      <c r="O17" s="305">
        <v>0</v>
      </c>
      <c r="P17" s="305"/>
      <c r="Q17" s="323"/>
      <c r="R17" s="305"/>
      <c r="S17" s="310"/>
      <c r="T17" s="305"/>
      <c r="U17" s="323"/>
    </row>
    <row r="18" spans="1:21" ht="12.5" x14ac:dyDescent="0.25">
      <c r="A18" s="151" t="str">
        <f t="shared" si="0"/>
        <v>Progeny PGY 9114 VT2P</v>
      </c>
      <c r="B18" s="240" t="str">
        <f t="shared" si="1"/>
        <v>RR</v>
      </c>
      <c r="C18" s="240" t="str">
        <f t="shared" si="2"/>
        <v>VT2P</v>
      </c>
      <c r="D18" s="45" t="s">
        <v>99</v>
      </c>
      <c r="E18" s="320">
        <v>213.52</v>
      </c>
      <c r="F18" s="321" t="s">
        <v>288</v>
      </c>
      <c r="G18" s="304">
        <v>14.2</v>
      </c>
      <c r="H18" s="96" t="s">
        <v>281</v>
      </c>
      <c r="I18" s="320"/>
      <c r="J18" s="321"/>
      <c r="K18" s="320"/>
      <c r="L18" s="321"/>
      <c r="M18" s="320"/>
      <c r="N18" s="96"/>
      <c r="O18" s="304">
        <v>0</v>
      </c>
      <c r="P18" s="304"/>
      <c r="Q18" s="321"/>
      <c r="R18" s="304"/>
      <c r="S18" s="96"/>
      <c r="T18" s="304"/>
      <c r="U18" s="321"/>
    </row>
    <row r="19" spans="1:21" ht="12.5" x14ac:dyDescent="0.25">
      <c r="A19" s="44" t="str">
        <f t="shared" si="0"/>
        <v>Dyna-Gro D55VC80 RIB</v>
      </c>
      <c r="B19" s="239" t="str">
        <f t="shared" si="1"/>
        <v>RR</v>
      </c>
      <c r="C19" s="239" t="str">
        <f t="shared" si="2"/>
        <v>VT2P </v>
      </c>
      <c r="D19" s="151" t="s">
        <v>235</v>
      </c>
      <c r="E19" s="322">
        <v>212.67</v>
      </c>
      <c r="F19" s="323" t="s">
        <v>288</v>
      </c>
      <c r="G19" s="305">
        <v>15.7333</v>
      </c>
      <c r="H19" s="310" t="s">
        <v>198</v>
      </c>
      <c r="I19" s="322"/>
      <c r="J19" s="323"/>
      <c r="K19" s="322"/>
      <c r="L19" s="323"/>
      <c r="M19" s="322"/>
      <c r="N19" s="310"/>
      <c r="O19" s="305">
        <v>0</v>
      </c>
      <c r="P19" s="305"/>
      <c r="Q19" s="323"/>
      <c r="R19" s="305"/>
      <c r="S19" s="310"/>
      <c r="T19" s="305"/>
      <c r="U19" s="323"/>
    </row>
    <row r="20" spans="1:21" ht="12.5" x14ac:dyDescent="0.25">
      <c r="A20" s="44" t="str">
        <f t="shared" si="0"/>
        <v>Progeny PGY 2215 TRE</v>
      </c>
      <c r="B20" s="239" t="str">
        <f t="shared" si="1"/>
        <v>RR</v>
      </c>
      <c r="C20" s="239" t="str">
        <f t="shared" si="2"/>
        <v>TRE</v>
      </c>
      <c r="D20" s="151" t="s">
        <v>161</v>
      </c>
      <c r="E20" s="322">
        <v>211.15</v>
      </c>
      <c r="F20" s="323" t="s">
        <v>288</v>
      </c>
      <c r="G20" s="305">
        <v>16.833300000000001</v>
      </c>
      <c r="H20" s="310" t="s">
        <v>194</v>
      </c>
      <c r="I20" s="322"/>
      <c r="J20" s="323"/>
      <c r="K20" s="322"/>
      <c r="L20" s="323"/>
      <c r="M20" s="322"/>
      <c r="N20" s="310"/>
      <c r="O20" s="305">
        <v>0</v>
      </c>
      <c r="P20" s="305"/>
      <c r="Q20" s="323"/>
      <c r="R20" s="305"/>
      <c r="S20" s="310"/>
      <c r="T20" s="305"/>
      <c r="U20" s="323"/>
    </row>
    <row r="21" spans="1:21" ht="12.5" x14ac:dyDescent="0.25">
      <c r="A21" s="151" t="str">
        <f t="shared" si="0"/>
        <v>Dekalb DKC 65-95 VT2P</v>
      </c>
      <c r="B21" s="240" t="str">
        <f t="shared" si="1"/>
        <v>RR</v>
      </c>
      <c r="C21" s="240" t="str">
        <f t="shared" si="2"/>
        <v>VT2P</v>
      </c>
      <c r="D21" s="45" t="s">
        <v>98</v>
      </c>
      <c r="E21" s="320">
        <v>207.83</v>
      </c>
      <c r="F21" s="321" t="s">
        <v>292</v>
      </c>
      <c r="G21" s="304">
        <v>16</v>
      </c>
      <c r="H21" s="96" t="s">
        <v>196</v>
      </c>
      <c r="I21" s="320"/>
      <c r="J21" s="321"/>
      <c r="K21" s="320"/>
      <c r="L21" s="321"/>
      <c r="M21" s="320"/>
      <c r="N21" s="96"/>
      <c r="O21" s="304">
        <v>0</v>
      </c>
      <c r="P21" s="304"/>
      <c r="Q21" s="321"/>
      <c r="R21" s="304"/>
      <c r="S21" s="96"/>
      <c r="T21" s="304"/>
      <c r="U21" s="321"/>
    </row>
    <row r="22" spans="1:21" ht="12.5" x14ac:dyDescent="0.25">
      <c r="A22" s="44" t="str">
        <f t="shared" si="0"/>
        <v>Great Heart Seed HT-7500 TRE</v>
      </c>
      <c r="B22" s="239" t="str">
        <f t="shared" si="1"/>
        <v>RR</v>
      </c>
      <c r="C22" s="239" t="str">
        <f t="shared" si="2"/>
        <v>TRE</v>
      </c>
      <c r="D22" s="45" t="s">
        <v>238</v>
      </c>
      <c r="E22" s="320">
        <v>203.9</v>
      </c>
      <c r="F22" s="321" t="s">
        <v>283</v>
      </c>
      <c r="G22" s="304">
        <v>16</v>
      </c>
      <c r="H22" s="96" t="s">
        <v>196</v>
      </c>
      <c r="I22" s="320"/>
      <c r="J22" s="321"/>
      <c r="K22" s="320"/>
      <c r="L22" s="321"/>
      <c r="M22" s="320"/>
      <c r="N22" s="96"/>
      <c r="O22" s="304">
        <v>0</v>
      </c>
      <c r="P22" s="304"/>
      <c r="Q22" s="321"/>
      <c r="R22" s="304"/>
      <c r="S22" s="96"/>
      <c r="T22" s="304"/>
      <c r="U22" s="321"/>
    </row>
    <row r="23" spans="1:21" ht="12.5" x14ac:dyDescent="0.25">
      <c r="A23" s="44" t="str">
        <f t="shared" si="0"/>
        <v>Dyna-Gro D54VC34 RIB</v>
      </c>
      <c r="B23" s="239" t="str">
        <f t="shared" si="1"/>
        <v>RR</v>
      </c>
      <c r="C23" s="239" t="str">
        <f t="shared" si="2"/>
        <v>VT2P</v>
      </c>
      <c r="D23" s="151" t="s">
        <v>234</v>
      </c>
      <c r="E23" s="360">
        <v>202.65</v>
      </c>
      <c r="F23" s="362" t="s">
        <v>283</v>
      </c>
      <c r="G23" s="364">
        <v>14.166700000000001</v>
      </c>
      <c r="H23" s="366" t="s">
        <v>300</v>
      </c>
      <c r="I23" s="360"/>
      <c r="J23" s="362"/>
      <c r="K23" s="360"/>
      <c r="L23" s="362"/>
      <c r="M23" s="360"/>
      <c r="N23" s="366"/>
      <c r="O23" s="364">
        <v>0</v>
      </c>
      <c r="P23" s="364"/>
      <c r="Q23" s="362"/>
      <c r="R23" s="364"/>
      <c r="S23" s="366"/>
      <c r="T23" s="364"/>
      <c r="U23" s="362"/>
    </row>
    <row r="24" spans="1:21" x14ac:dyDescent="0.3">
      <c r="A24" s="59" t="s">
        <v>219</v>
      </c>
      <c r="B24" s="59"/>
      <c r="C24" s="59"/>
      <c r="D24" s="58"/>
      <c r="E24" s="326">
        <v>222.75</v>
      </c>
      <c r="F24" s="327"/>
      <c r="G24" s="117">
        <v>14.995200000000001</v>
      </c>
      <c r="H24" s="102"/>
      <c r="I24" s="326"/>
      <c r="J24" s="327"/>
      <c r="K24" s="326"/>
      <c r="L24" s="327"/>
      <c r="M24" s="112"/>
      <c r="N24" s="102"/>
      <c r="O24" s="336">
        <v>0</v>
      </c>
      <c r="P24" s="341"/>
      <c r="Q24" s="327"/>
      <c r="R24" s="117"/>
      <c r="S24" s="102"/>
      <c r="T24" s="341"/>
      <c r="U24" s="327"/>
    </row>
    <row r="25" spans="1:21" x14ac:dyDescent="0.3">
      <c r="A25" s="46" t="s">
        <v>220</v>
      </c>
      <c r="B25" s="46"/>
      <c r="C25" s="46"/>
      <c r="D25" s="48"/>
      <c r="E25" s="328">
        <v>8.1225000000000005</v>
      </c>
      <c r="F25" s="329"/>
      <c r="G25" s="314">
        <v>0.2681</v>
      </c>
      <c r="H25" s="313"/>
      <c r="I25" s="328"/>
      <c r="J25" s="329"/>
      <c r="K25" s="328"/>
      <c r="L25" s="329"/>
      <c r="M25" s="312"/>
      <c r="N25" s="313"/>
      <c r="O25" s="337">
        <v>0</v>
      </c>
      <c r="P25" s="342"/>
      <c r="Q25" s="329"/>
      <c r="R25" s="314"/>
      <c r="S25" s="313"/>
      <c r="T25" s="342"/>
      <c r="U25" s="329"/>
    </row>
    <row r="26" spans="1:21" ht="15" x14ac:dyDescent="0.4">
      <c r="A26" s="47" t="s">
        <v>221</v>
      </c>
      <c r="B26" s="242"/>
      <c r="C26" s="242"/>
      <c r="D26" s="28"/>
      <c r="E26" s="330">
        <v>22</v>
      </c>
      <c r="F26" s="331"/>
      <c r="G26" s="317">
        <v>0.76</v>
      </c>
      <c r="H26" s="316"/>
      <c r="I26" s="330"/>
      <c r="J26" s="331"/>
      <c r="K26" s="330"/>
      <c r="L26" s="331"/>
      <c r="M26" s="315"/>
      <c r="N26" s="316"/>
      <c r="O26" s="338" t="s">
        <v>223</v>
      </c>
      <c r="P26" s="343"/>
      <c r="Q26" s="331"/>
      <c r="R26" s="317"/>
      <c r="S26" s="316"/>
      <c r="T26" s="343"/>
      <c r="U26" s="331"/>
    </row>
    <row r="27" spans="1:21" ht="13.5" thickBot="1" x14ac:dyDescent="0.35">
      <c r="A27" s="345" t="s">
        <v>222</v>
      </c>
      <c r="B27" s="346"/>
      <c r="C27" s="346"/>
      <c r="D27" s="347"/>
      <c r="E27" s="332">
        <v>5.9772276146000003</v>
      </c>
      <c r="F27" s="333"/>
      <c r="G27" s="335">
        <v>3.0665702912000001</v>
      </c>
      <c r="H27" s="334"/>
      <c r="I27" s="332"/>
      <c r="J27" s="333"/>
      <c r="K27" s="332"/>
      <c r="L27" s="333"/>
      <c r="M27" s="335"/>
      <c r="N27" s="334"/>
      <c r="O27" s="351" t="s">
        <v>223</v>
      </c>
      <c r="P27" s="352"/>
      <c r="Q27" s="333"/>
      <c r="R27" s="350"/>
      <c r="S27" s="334"/>
      <c r="T27" s="352"/>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175" priority="23">
      <formula>MOD(ROW(),2)=0</formula>
    </cfRule>
  </conditionalFormatting>
  <conditionalFormatting sqref="E3:E23">
    <cfRule type="top10" dxfId="174" priority="5" percent="1" rank="25"/>
    <cfRule type="aboveAverage" dxfId="173" priority="6" stopIfTrue="1"/>
  </conditionalFormatting>
  <conditionalFormatting sqref="F3:F23 H3:H23 J3:J23 L3:L23 N3:N23 Q3:Q23 S3:S23 U3:U23">
    <cfRule type="containsText" priority="3" stopIfTrue="1" operator="containsText" text="AA">
      <formula>NOT(ISERROR(SEARCH("AA",F3)))</formula>
    </cfRule>
    <cfRule type="containsText" dxfId="172" priority="4" stopIfTrue="1" operator="containsText" text="A">
      <formula>NOT(ISERROR(SEARCH("A",F3)))</formula>
    </cfRule>
  </conditionalFormatting>
  <conditionalFormatting sqref="G3:G23">
    <cfRule type="top10" dxfId="171" priority="7" percent="1" rank="25"/>
    <cfRule type="aboveAverage" dxfId="170" priority="10" stopIfTrue="1"/>
  </conditionalFormatting>
  <conditionalFormatting sqref="I3:I23">
    <cfRule type="top10" dxfId="169" priority="1" percent="1" rank="25"/>
    <cfRule type="aboveAverage" dxfId="168" priority="2" stopIfTrue="1"/>
  </conditionalFormatting>
  <conditionalFormatting sqref="K3:K23">
    <cfRule type="top10" dxfId="167" priority="8" percent="1" rank="25"/>
    <cfRule type="aboveAverage" dxfId="166" priority="9" stopIfTrue="1"/>
  </conditionalFormatting>
  <conditionalFormatting sqref="M3:M23">
    <cfRule type="top10" dxfId="165" priority="11" percent="1" rank="25"/>
    <cfRule type="aboveAverage" dxfId="164" priority="12" stopIfTrue="1"/>
  </conditionalFormatting>
  <conditionalFormatting sqref="O3:O23">
    <cfRule type="top10" dxfId="163" priority="13" percent="1" rank="25"/>
    <cfRule type="aboveAverage" dxfId="162" priority="14" stopIfTrue="1"/>
  </conditionalFormatting>
  <conditionalFormatting sqref="P3:P23">
    <cfRule type="top10" dxfId="161" priority="17" percent="1" rank="25"/>
    <cfRule type="aboveAverage" dxfId="160" priority="18" stopIfTrue="1"/>
  </conditionalFormatting>
  <conditionalFormatting sqref="R3:R23">
    <cfRule type="top10" dxfId="159" priority="19" percent="1" rank="25"/>
    <cfRule type="aboveAverage" dxfId="158" priority="20" stopIfTrue="1"/>
  </conditionalFormatting>
  <conditionalFormatting sqref="T3:T23">
    <cfRule type="top10" dxfId="157" priority="21" percent="1" rank="25"/>
    <cfRule type="aboveAverage" dxfId="156" priority="22" stopIfTrue="1"/>
  </conditionalFormatting>
  <pageMargins left="0.5" right="0.5" top="0.5" bottom="0.5" header="0.3" footer="0.3"/>
  <pageSetup orientation="landscape" r:id="rId1"/>
  <headerFooter alignWithMargins="0"/>
  <colBreaks count="1" manualBreakCount="1">
    <brk id="31" max="33"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FE53-EB99-453F-83F2-05081EFF960A}">
  <sheetPr codeName="Sheet39">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hidden="1" customWidth="1"/>
    <col min="10" max="10" width="5.1796875" style="11" hidden="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325</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Revere 1839 TC*</v>
      </c>
      <c r="B3" s="238" t="str">
        <f t="shared" ref="B3:B11" si="1">VLOOKUP(D3,VL_2020,3,FALSE)</f>
        <v>RR</v>
      </c>
      <c r="C3" s="238" t="str">
        <f t="shared" ref="C3:C11" si="2">VLOOKUP(D3,VL_2020,4,FALSE)</f>
        <v>TRE</v>
      </c>
      <c r="D3" s="150" t="s">
        <v>183</v>
      </c>
      <c r="E3" s="359">
        <v>233.47</v>
      </c>
      <c r="F3" s="361" t="s">
        <v>194</v>
      </c>
      <c r="G3" s="363">
        <v>14.033300000000001</v>
      </c>
      <c r="H3" s="365" t="s">
        <v>197</v>
      </c>
      <c r="I3" s="359"/>
      <c r="J3" s="361"/>
      <c r="K3" s="359"/>
      <c r="L3" s="361"/>
      <c r="M3" s="359"/>
      <c r="N3" s="365"/>
      <c r="O3" s="363">
        <v>0</v>
      </c>
      <c r="P3" s="363"/>
      <c r="Q3" s="361"/>
      <c r="R3" s="363"/>
      <c r="S3" s="365"/>
      <c r="T3" s="363"/>
      <c r="U3" s="361"/>
    </row>
    <row r="4" spans="1:21" ht="12.65" customHeight="1" x14ac:dyDescent="0.25">
      <c r="A4" s="44" t="str">
        <f t="shared" si="0"/>
        <v>Dekalb DKC 68-35 VT2P*</v>
      </c>
      <c r="B4" s="239" t="str">
        <f t="shared" si="1"/>
        <v>RR</v>
      </c>
      <c r="C4" s="239" t="str">
        <f t="shared" si="2"/>
        <v>VT2P</v>
      </c>
      <c r="D4" s="151" t="s">
        <v>174</v>
      </c>
      <c r="E4" s="322">
        <v>230.1</v>
      </c>
      <c r="F4" s="323" t="s">
        <v>194</v>
      </c>
      <c r="G4" s="305">
        <v>15</v>
      </c>
      <c r="H4" s="310" t="s">
        <v>198</v>
      </c>
      <c r="I4" s="322"/>
      <c r="J4" s="323"/>
      <c r="K4" s="322"/>
      <c r="L4" s="323"/>
      <c r="M4" s="322"/>
      <c r="N4" s="310"/>
      <c r="O4" s="305">
        <v>0</v>
      </c>
      <c r="P4" s="305"/>
      <c r="Q4" s="323"/>
      <c r="R4" s="305"/>
      <c r="S4" s="310"/>
      <c r="T4" s="305"/>
      <c r="U4" s="323"/>
    </row>
    <row r="5" spans="1:21" ht="12.5" x14ac:dyDescent="0.25">
      <c r="A5" s="44" t="str">
        <f t="shared" si="0"/>
        <v>Integra 6915 TRE</v>
      </c>
      <c r="B5" s="239" t="str">
        <f t="shared" si="1"/>
        <v>RR</v>
      </c>
      <c r="C5" s="239" t="str">
        <f t="shared" si="2"/>
        <v>TRE</v>
      </c>
      <c r="D5" s="151" t="s">
        <v>244</v>
      </c>
      <c r="E5" s="322">
        <v>228.31</v>
      </c>
      <c r="F5" s="323" t="s">
        <v>194</v>
      </c>
      <c r="G5" s="305">
        <v>14.166700000000001</v>
      </c>
      <c r="H5" s="310" t="s">
        <v>202</v>
      </c>
      <c r="I5" s="322"/>
      <c r="J5" s="323"/>
      <c r="K5" s="322"/>
      <c r="L5" s="323"/>
      <c r="M5" s="322"/>
      <c r="N5" s="310"/>
      <c r="O5" s="305">
        <v>0</v>
      </c>
      <c r="P5" s="305"/>
      <c r="Q5" s="323"/>
      <c r="R5" s="305"/>
      <c r="S5" s="310"/>
      <c r="T5" s="305"/>
      <c r="U5" s="323"/>
    </row>
    <row r="6" spans="1:21" ht="12.5" x14ac:dyDescent="0.25">
      <c r="A6" s="44" t="str">
        <f t="shared" si="0"/>
        <v>Innvictis A1993 T</v>
      </c>
      <c r="B6" s="239" t="str">
        <f t="shared" si="1"/>
        <v>RR</v>
      </c>
      <c r="C6" s="239" t="str">
        <f t="shared" si="2"/>
        <v>TRE</v>
      </c>
      <c r="D6" s="151" t="s">
        <v>241</v>
      </c>
      <c r="E6" s="322">
        <v>227.36</v>
      </c>
      <c r="F6" s="323" t="s">
        <v>194</v>
      </c>
      <c r="G6" s="305">
        <v>14.333299999999999</v>
      </c>
      <c r="H6" s="310" t="s">
        <v>274</v>
      </c>
      <c r="I6" s="322"/>
      <c r="J6" s="323"/>
      <c r="K6" s="322"/>
      <c r="L6" s="323"/>
      <c r="M6" s="322"/>
      <c r="N6" s="310"/>
      <c r="O6" s="305">
        <v>0</v>
      </c>
      <c r="P6" s="305"/>
      <c r="Q6" s="323"/>
      <c r="R6" s="305"/>
      <c r="S6" s="310"/>
      <c r="T6" s="305"/>
      <c r="U6" s="323"/>
    </row>
    <row r="7" spans="1:21" ht="12.5" x14ac:dyDescent="0.25">
      <c r="A7" s="44" t="str">
        <f t="shared" si="0"/>
        <v>Innvictis A1792 T</v>
      </c>
      <c r="B7" s="239" t="str">
        <f t="shared" si="1"/>
        <v>RR</v>
      </c>
      <c r="C7" s="239" t="str">
        <f t="shared" si="2"/>
        <v>TRE</v>
      </c>
      <c r="D7" s="45" t="s">
        <v>240</v>
      </c>
      <c r="E7" s="320">
        <v>223.97</v>
      </c>
      <c r="F7" s="321" t="s">
        <v>199</v>
      </c>
      <c r="G7" s="304">
        <v>14.8667</v>
      </c>
      <c r="H7" s="96" t="s">
        <v>275</v>
      </c>
      <c r="I7" s="320"/>
      <c r="J7" s="321"/>
      <c r="K7" s="320"/>
      <c r="L7" s="321"/>
      <c r="M7" s="320"/>
      <c r="N7" s="96"/>
      <c r="O7" s="304">
        <v>0</v>
      </c>
      <c r="P7" s="304"/>
      <c r="Q7" s="321"/>
      <c r="R7" s="304"/>
      <c r="S7" s="96"/>
      <c r="T7" s="304"/>
      <c r="U7" s="321"/>
    </row>
    <row r="8" spans="1:21" ht="12.5" x14ac:dyDescent="0.25">
      <c r="A8" s="44" t="str">
        <f t="shared" si="0"/>
        <v>Dyna-Gro D58VC74 RIB</v>
      </c>
      <c r="B8" s="239" t="str">
        <f t="shared" si="1"/>
        <v>RR</v>
      </c>
      <c r="C8" s="239" t="str">
        <f t="shared" si="2"/>
        <v>VT2P</v>
      </c>
      <c r="D8" s="151" t="s">
        <v>236</v>
      </c>
      <c r="E8" s="322">
        <v>222.46</v>
      </c>
      <c r="F8" s="323" t="s">
        <v>199</v>
      </c>
      <c r="G8" s="305">
        <v>15.166700000000001</v>
      </c>
      <c r="H8" s="310" t="s">
        <v>193</v>
      </c>
      <c r="I8" s="322"/>
      <c r="J8" s="323"/>
      <c r="K8" s="322"/>
      <c r="L8" s="323"/>
      <c r="M8" s="322"/>
      <c r="N8" s="310"/>
      <c r="O8" s="305">
        <v>0</v>
      </c>
      <c r="P8" s="305"/>
      <c r="Q8" s="323"/>
      <c r="R8" s="305"/>
      <c r="S8" s="310"/>
      <c r="T8" s="305"/>
      <c r="U8" s="323"/>
    </row>
    <row r="9" spans="1:21" ht="12.5" x14ac:dyDescent="0.25">
      <c r="A9" s="151" t="str">
        <f t="shared" si="0"/>
        <v>Progeny PGY 9117 VT2P</v>
      </c>
      <c r="B9" s="240" t="str">
        <f t="shared" si="1"/>
        <v>RR</v>
      </c>
      <c r="C9" s="240" t="str">
        <f t="shared" si="2"/>
        <v>VT2P</v>
      </c>
      <c r="D9" s="45" t="s">
        <v>100</v>
      </c>
      <c r="E9" s="320">
        <v>220.35</v>
      </c>
      <c r="F9" s="321" t="s">
        <v>203</v>
      </c>
      <c r="G9" s="304">
        <v>15.3</v>
      </c>
      <c r="H9" s="96" t="s">
        <v>199</v>
      </c>
      <c r="I9" s="320"/>
      <c r="J9" s="321"/>
      <c r="K9" s="320"/>
      <c r="L9" s="321"/>
      <c r="M9" s="320"/>
      <c r="N9" s="96"/>
      <c r="O9" s="304">
        <v>0</v>
      </c>
      <c r="P9" s="304"/>
      <c r="Q9" s="321"/>
      <c r="R9" s="304"/>
      <c r="S9" s="96"/>
      <c r="T9" s="304"/>
      <c r="U9" s="321"/>
    </row>
    <row r="10" spans="1:21" ht="12.5" x14ac:dyDescent="0.25">
      <c r="A10" s="151" t="str">
        <f t="shared" si="0"/>
        <v>Progeny PGY 2118 VT2P</v>
      </c>
      <c r="B10" s="240" t="str">
        <f t="shared" si="1"/>
        <v>RR</v>
      </c>
      <c r="C10" s="240" t="str">
        <f t="shared" si="2"/>
        <v>VT2P</v>
      </c>
      <c r="D10" s="45" t="s">
        <v>132</v>
      </c>
      <c r="E10" s="320">
        <v>208.65</v>
      </c>
      <c r="F10" s="321" t="s">
        <v>193</v>
      </c>
      <c r="G10" s="304">
        <v>16.166699999999999</v>
      </c>
      <c r="H10" s="96" t="s">
        <v>194</v>
      </c>
      <c r="I10" s="320"/>
      <c r="J10" s="321"/>
      <c r="K10" s="320"/>
      <c r="L10" s="321"/>
      <c r="M10" s="320"/>
      <c r="N10" s="96"/>
      <c r="O10" s="304">
        <v>0</v>
      </c>
      <c r="P10" s="304"/>
      <c r="Q10" s="321"/>
      <c r="R10" s="304"/>
      <c r="S10" s="96"/>
      <c r="T10" s="304"/>
      <c r="U10" s="321"/>
    </row>
    <row r="11" spans="1:21" ht="12.5" x14ac:dyDescent="0.25">
      <c r="A11" s="44" t="str">
        <f t="shared" si="0"/>
        <v xml:space="preserve">Pioneer P17677YHR </v>
      </c>
      <c r="B11" s="239" t="str">
        <f t="shared" si="1"/>
        <v>RR, LL</v>
      </c>
      <c r="C11" s="239" t="str">
        <f t="shared" si="2"/>
        <v>YGCB, HX1</v>
      </c>
      <c r="D11" s="45" t="s">
        <v>246</v>
      </c>
      <c r="E11" s="320">
        <v>202.82</v>
      </c>
      <c r="F11" s="321" t="s">
        <v>200</v>
      </c>
      <c r="G11" s="304">
        <v>15</v>
      </c>
      <c r="H11" s="96" t="s">
        <v>198</v>
      </c>
      <c r="I11" s="320"/>
      <c r="J11" s="321"/>
      <c r="K11" s="320"/>
      <c r="L11" s="321"/>
      <c r="M11" s="320"/>
      <c r="N11" s="96"/>
      <c r="O11" s="304">
        <v>0</v>
      </c>
      <c r="P11" s="304"/>
      <c r="Q11" s="321"/>
      <c r="R11" s="304"/>
      <c r="S11" s="96"/>
      <c r="T11" s="304"/>
      <c r="U11" s="321"/>
    </row>
    <row r="12" spans="1:21" x14ac:dyDescent="0.3">
      <c r="A12" s="59" t="s">
        <v>219</v>
      </c>
      <c r="B12" s="59"/>
      <c r="C12" s="59"/>
      <c r="D12" s="58"/>
      <c r="E12" s="326">
        <v>221.94</v>
      </c>
      <c r="F12" s="327"/>
      <c r="G12" s="117">
        <v>14.8926</v>
      </c>
      <c r="H12" s="102"/>
      <c r="I12" s="326"/>
      <c r="J12" s="327"/>
      <c r="K12" s="326"/>
      <c r="L12" s="327"/>
      <c r="M12" s="112"/>
      <c r="N12" s="102"/>
      <c r="O12" s="336">
        <v>0</v>
      </c>
      <c r="P12" s="341"/>
      <c r="Q12" s="327"/>
      <c r="R12" s="117"/>
      <c r="S12" s="102"/>
      <c r="T12" s="341"/>
      <c r="U12" s="327"/>
    </row>
    <row r="13" spans="1:21" x14ac:dyDescent="0.3">
      <c r="A13" s="46" t="s">
        <v>220</v>
      </c>
      <c r="B13" s="46"/>
      <c r="C13" s="46"/>
      <c r="D13" s="48"/>
      <c r="E13" s="328">
        <v>6.6658999999999997</v>
      </c>
      <c r="F13" s="329"/>
      <c r="G13" s="314">
        <v>0.33</v>
      </c>
      <c r="H13" s="313"/>
      <c r="I13" s="328"/>
      <c r="J13" s="329"/>
      <c r="K13" s="328"/>
      <c r="L13" s="329"/>
      <c r="M13" s="312"/>
      <c r="N13" s="313"/>
      <c r="O13" s="337">
        <v>0</v>
      </c>
      <c r="P13" s="342"/>
      <c r="Q13" s="329"/>
      <c r="R13" s="314"/>
      <c r="S13" s="313"/>
      <c r="T13" s="342"/>
      <c r="U13" s="329"/>
    </row>
    <row r="14" spans="1:21" ht="15" x14ac:dyDescent="0.4">
      <c r="A14" s="47" t="s">
        <v>221</v>
      </c>
      <c r="B14" s="242"/>
      <c r="C14" s="242"/>
      <c r="D14" s="28"/>
      <c r="E14" s="330">
        <v>18.3</v>
      </c>
      <c r="F14" s="331"/>
      <c r="G14" s="317">
        <v>0.94</v>
      </c>
      <c r="H14" s="316"/>
      <c r="I14" s="330"/>
      <c r="J14" s="331"/>
      <c r="K14" s="330"/>
      <c r="L14" s="331"/>
      <c r="M14" s="315"/>
      <c r="N14" s="316"/>
      <c r="O14" s="338" t="s">
        <v>223</v>
      </c>
      <c r="P14" s="343"/>
      <c r="Q14" s="331"/>
      <c r="R14" s="317"/>
      <c r="S14" s="316"/>
      <c r="T14" s="343"/>
      <c r="U14" s="331"/>
    </row>
    <row r="15" spans="1:21" ht="13.5" thickBot="1" x14ac:dyDescent="0.35">
      <c r="A15" s="345" t="s">
        <v>222</v>
      </c>
      <c r="B15" s="346"/>
      <c r="C15" s="346"/>
      <c r="D15" s="347"/>
      <c r="E15" s="354">
        <v>4.7518575328999999</v>
      </c>
      <c r="F15" s="333"/>
      <c r="G15" s="335">
        <v>3.6604670623</v>
      </c>
      <c r="H15" s="334"/>
      <c r="I15" s="332"/>
      <c r="J15" s="333"/>
      <c r="K15" s="354"/>
      <c r="L15" s="333"/>
      <c r="M15" s="335"/>
      <c r="N15" s="334"/>
      <c r="O15" s="351" t="s">
        <v>223</v>
      </c>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155" priority="23">
      <formula>MOD(ROW(),2)=0</formula>
    </cfRule>
  </conditionalFormatting>
  <conditionalFormatting sqref="E3:E11">
    <cfRule type="top10" dxfId="154" priority="5" percent="1" rank="25"/>
    <cfRule type="aboveAverage" dxfId="153" priority="6" stopIfTrue="1"/>
  </conditionalFormatting>
  <conditionalFormatting sqref="F3:F11 H3:H11 J3:J11 L3:L11 N3:N11 Q3:Q11 S3:S11 U3:U11">
    <cfRule type="containsText" priority="3" stopIfTrue="1" operator="containsText" text="AA">
      <formula>NOT(ISERROR(SEARCH("AA",F3)))</formula>
    </cfRule>
    <cfRule type="containsText" dxfId="152" priority="4" stopIfTrue="1" operator="containsText" text="A">
      <formula>NOT(ISERROR(SEARCH("A",F3)))</formula>
    </cfRule>
  </conditionalFormatting>
  <conditionalFormatting sqref="G3:G11">
    <cfRule type="top10" dxfId="151" priority="7" percent="1" rank="25"/>
    <cfRule type="aboveAverage" dxfId="150" priority="10" stopIfTrue="1"/>
  </conditionalFormatting>
  <conditionalFormatting sqref="I3:I11">
    <cfRule type="top10" dxfId="149" priority="1" percent="1" rank="25"/>
    <cfRule type="aboveAverage" dxfId="148" priority="2" stopIfTrue="1"/>
  </conditionalFormatting>
  <conditionalFormatting sqref="K3:K11">
    <cfRule type="top10" dxfId="147" priority="8" percent="1" rank="25"/>
    <cfRule type="aboveAverage" dxfId="146" priority="9" stopIfTrue="1"/>
  </conditionalFormatting>
  <conditionalFormatting sqref="M3:M11">
    <cfRule type="top10" dxfId="145" priority="11" percent="1" rank="25"/>
    <cfRule type="aboveAverage" dxfId="144" priority="12" stopIfTrue="1"/>
  </conditionalFormatting>
  <conditionalFormatting sqref="O3:O11">
    <cfRule type="top10" dxfId="143" priority="13" percent="1" rank="25"/>
    <cfRule type="aboveAverage" dxfId="142" priority="14" stopIfTrue="1"/>
  </conditionalFormatting>
  <conditionalFormatting sqref="P3:P11">
    <cfRule type="top10" dxfId="141" priority="17" percent="1" rank="25"/>
    <cfRule type="aboveAverage" dxfId="140" priority="18" stopIfTrue="1"/>
  </conditionalFormatting>
  <conditionalFormatting sqref="R3:R11">
    <cfRule type="top10" dxfId="139" priority="19" percent="1" rank="25"/>
    <cfRule type="aboveAverage" dxfId="138" priority="20" stopIfTrue="1"/>
  </conditionalFormatting>
  <conditionalFormatting sqref="T3:T11">
    <cfRule type="top10" dxfId="137" priority="21" percent="1" rank="25"/>
    <cfRule type="aboveAverage" dxfId="136" priority="22" stopIfTrue="1"/>
  </conditionalFormatting>
  <pageMargins left="0.5" right="0.5" top="0.5" bottom="0.5" header="0.3" footer="0.3"/>
  <pageSetup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theme="6" tint="0.59999389629810485"/>
    <pageSetUpPr fitToPage="1"/>
  </sheetPr>
  <dimension ref="A1:U32"/>
  <sheetViews>
    <sheetView zoomScaleNormal="100" workbookViewId="0">
      <selection activeCell="AA17" sqref="AA17"/>
    </sheetView>
  </sheetViews>
  <sheetFormatPr defaultRowHeight="13" x14ac:dyDescent="0.3"/>
  <cols>
    <col min="1" max="1" width="30.54296875" customWidth="1"/>
    <col min="2" max="3" width="17.26953125" style="57" customWidth="1"/>
    <col min="4" max="4" width="9.81640625" style="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598</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2" si="0">VLOOKUP(D3,VL_2020,2,FALSE)</f>
        <v>Dekalb DKC 111-35 VT2P RIB</v>
      </c>
      <c r="B3" s="238" t="str">
        <f t="shared" ref="B3:B12" si="1">VLOOKUP(D3,VL_2020,3,FALSE)</f>
        <v>RR</v>
      </c>
      <c r="C3" s="238" t="str">
        <f t="shared" ref="C3:C12" si="2">VLOOKUP(D3,VL_2020,4,FALSE)</f>
        <v>VT2P</v>
      </c>
      <c r="D3" s="150" t="s">
        <v>224</v>
      </c>
      <c r="E3" s="359">
        <v>236.91</v>
      </c>
      <c r="F3" s="361" t="s">
        <v>194</v>
      </c>
      <c r="G3" s="363">
        <v>17.366700000000002</v>
      </c>
      <c r="H3" s="365" t="s">
        <v>194</v>
      </c>
      <c r="I3" s="359">
        <v>59.933300000000003</v>
      </c>
      <c r="J3" s="361" t="s">
        <v>194</v>
      </c>
      <c r="K3" s="359">
        <v>89.333299999999994</v>
      </c>
      <c r="L3" s="361" t="s">
        <v>194</v>
      </c>
      <c r="M3" s="359">
        <v>36.666699999999999</v>
      </c>
      <c r="N3" s="365" t="s">
        <v>193</v>
      </c>
      <c r="O3" s="363">
        <v>0</v>
      </c>
      <c r="P3" s="363"/>
      <c r="Q3" s="361"/>
      <c r="R3" s="363"/>
      <c r="S3" s="365"/>
      <c r="T3" s="363"/>
      <c r="U3" s="361"/>
    </row>
    <row r="4" spans="1:21" ht="12.65" customHeight="1" x14ac:dyDescent="0.25">
      <c r="A4" s="151" t="str">
        <f t="shared" si="0"/>
        <v xml:space="preserve">Pioneer P13777PWUE </v>
      </c>
      <c r="B4" s="240" t="str">
        <f t="shared" si="1"/>
        <v>RR, LL, ENL, FOP</v>
      </c>
      <c r="C4" s="240" t="str">
        <f t="shared" si="2"/>
        <v>AVBL, VT2P, HX1</v>
      </c>
      <c r="D4" s="151" t="s">
        <v>228</v>
      </c>
      <c r="E4" s="322">
        <v>236.11</v>
      </c>
      <c r="F4" s="323" t="s">
        <v>194</v>
      </c>
      <c r="G4" s="305">
        <v>17.600000000000001</v>
      </c>
      <c r="H4" s="310" t="s">
        <v>194</v>
      </c>
      <c r="I4" s="322">
        <v>59.2333</v>
      </c>
      <c r="J4" s="323" t="s">
        <v>194</v>
      </c>
      <c r="K4" s="322">
        <v>92.333299999999994</v>
      </c>
      <c r="L4" s="323" t="s">
        <v>194</v>
      </c>
      <c r="M4" s="322">
        <v>40</v>
      </c>
      <c r="N4" s="310" t="s">
        <v>203</v>
      </c>
      <c r="O4" s="305">
        <v>0</v>
      </c>
      <c r="P4" s="305"/>
      <c r="Q4" s="323"/>
      <c r="R4" s="305"/>
      <c r="S4" s="310"/>
      <c r="T4" s="305"/>
      <c r="U4" s="323"/>
    </row>
    <row r="5" spans="1:21" ht="12.5" x14ac:dyDescent="0.25">
      <c r="A5" s="44" t="str">
        <f t="shared" si="0"/>
        <v>Dyna-Gro D51VC95 RIB</v>
      </c>
      <c r="B5" s="239" t="str">
        <f t="shared" si="1"/>
        <v>RR</v>
      </c>
      <c r="C5" s="239" t="str">
        <f t="shared" si="2"/>
        <v>VT2P</v>
      </c>
      <c r="D5" s="151" t="s">
        <v>225</v>
      </c>
      <c r="E5" s="322">
        <v>232.39</v>
      </c>
      <c r="F5" s="323" t="s">
        <v>194</v>
      </c>
      <c r="G5" s="305">
        <v>14.3</v>
      </c>
      <c r="H5" s="310" t="s">
        <v>194</v>
      </c>
      <c r="I5" s="322">
        <v>57.066699999999997</v>
      </c>
      <c r="J5" s="323" t="s">
        <v>194</v>
      </c>
      <c r="K5" s="322">
        <v>87.666700000000006</v>
      </c>
      <c r="L5" s="323" t="s">
        <v>194</v>
      </c>
      <c r="M5" s="322">
        <v>35</v>
      </c>
      <c r="N5" s="310" t="s">
        <v>200</v>
      </c>
      <c r="O5" s="305">
        <v>0</v>
      </c>
      <c r="P5" s="305"/>
      <c r="Q5" s="323"/>
      <c r="R5" s="305"/>
      <c r="S5" s="310"/>
      <c r="T5" s="305"/>
      <c r="U5" s="323"/>
    </row>
    <row r="6" spans="1:21" ht="12.5" x14ac:dyDescent="0.25">
      <c r="A6" s="44" t="str">
        <f t="shared" si="0"/>
        <v>Dyna-Gro D53VC54 RIB</v>
      </c>
      <c r="B6" s="239" t="str">
        <f t="shared" si="1"/>
        <v>RR</v>
      </c>
      <c r="C6" s="239" t="str">
        <f t="shared" si="2"/>
        <v>VT2P</v>
      </c>
      <c r="D6" s="151" t="s">
        <v>176</v>
      </c>
      <c r="E6" s="322">
        <v>231.51</v>
      </c>
      <c r="F6" s="323" t="s">
        <v>194</v>
      </c>
      <c r="G6" s="305">
        <v>16.466699999999999</v>
      </c>
      <c r="H6" s="310" t="s">
        <v>194</v>
      </c>
      <c r="I6" s="322">
        <v>59.366700000000002</v>
      </c>
      <c r="J6" s="323" t="s">
        <v>194</v>
      </c>
      <c r="K6" s="322">
        <v>94.666700000000006</v>
      </c>
      <c r="L6" s="323" t="s">
        <v>194</v>
      </c>
      <c r="M6" s="322">
        <v>45</v>
      </c>
      <c r="N6" s="310" t="s">
        <v>194</v>
      </c>
      <c r="O6" s="305">
        <v>0</v>
      </c>
      <c r="P6" s="305"/>
      <c r="Q6" s="323"/>
      <c r="R6" s="305"/>
      <c r="S6" s="310"/>
      <c r="T6" s="305"/>
      <c r="U6" s="323"/>
    </row>
    <row r="7" spans="1:21" ht="12.5" x14ac:dyDescent="0.25">
      <c r="A7" s="151" t="str">
        <f t="shared" si="0"/>
        <v xml:space="preserve">Pioneer P13841PWUE </v>
      </c>
      <c r="B7" s="240" t="str">
        <f t="shared" si="1"/>
        <v>RR, LL, ENL, FOP</v>
      </c>
      <c r="C7" s="240" t="str">
        <f t="shared" si="2"/>
        <v>AVBL, VT2P, HX1</v>
      </c>
      <c r="D7" s="45" t="s">
        <v>229</v>
      </c>
      <c r="E7" s="320">
        <v>229.7</v>
      </c>
      <c r="F7" s="321" t="s">
        <v>194</v>
      </c>
      <c r="G7" s="304">
        <v>16.366700000000002</v>
      </c>
      <c r="H7" s="96" t="s">
        <v>194</v>
      </c>
      <c r="I7" s="320">
        <v>57.966700000000003</v>
      </c>
      <c r="J7" s="321" t="s">
        <v>194</v>
      </c>
      <c r="K7" s="320">
        <v>100</v>
      </c>
      <c r="L7" s="321" t="s">
        <v>194</v>
      </c>
      <c r="M7" s="320">
        <v>46.333300000000001</v>
      </c>
      <c r="N7" s="96" t="s">
        <v>194</v>
      </c>
      <c r="O7" s="304">
        <v>0</v>
      </c>
      <c r="P7" s="304"/>
      <c r="Q7" s="321"/>
      <c r="R7" s="304"/>
      <c r="S7" s="96"/>
      <c r="T7" s="304"/>
      <c r="U7" s="321"/>
    </row>
    <row r="8" spans="1:21" ht="12.5" x14ac:dyDescent="0.25">
      <c r="A8" s="44" t="str">
        <f t="shared" si="0"/>
        <v xml:space="preserve">Revere 113-T4C </v>
      </c>
      <c r="B8" s="239" t="str">
        <f t="shared" si="1"/>
        <v>RR</v>
      </c>
      <c r="C8" s="239" t="str">
        <f t="shared" si="2"/>
        <v>CB, VP</v>
      </c>
      <c r="D8" s="45" t="s">
        <v>230</v>
      </c>
      <c r="E8" s="320">
        <v>228.36</v>
      </c>
      <c r="F8" s="321" t="s">
        <v>194</v>
      </c>
      <c r="G8" s="304">
        <v>16</v>
      </c>
      <c r="H8" s="96" t="s">
        <v>194</v>
      </c>
      <c r="I8" s="320">
        <v>58.8</v>
      </c>
      <c r="J8" s="321" t="s">
        <v>194</v>
      </c>
      <c r="K8" s="320">
        <v>91.333299999999994</v>
      </c>
      <c r="L8" s="321" t="s">
        <v>194</v>
      </c>
      <c r="M8" s="320">
        <v>42.333300000000001</v>
      </c>
      <c r="N8" s="96" t="s">
        <v>199</v>
      </c>
      <c r="O8" s="304">
        <v>0</v>
      </c>
      <c r="P8" s="304"/>
      <c r="Q8" s="321"/>
      <c r="R8" s="304"/>
      <c r="S8" s="96"/>
      <c r="T8" s="304"/>
      <c r="U8" s="321"/>
    </row>
    <row r="9" spans="1:21" ht="12.5" x14ac:dyDescent="0.25">
      <c r="A9" s="151" t="str">
        <f t="shared" si="0"/>
        <v>Innvictis A1292 VT2P</v>
      </c>
      <c r="B9" s="240" t="str">
        <f t="shared" si="1"/>
        <v>RR</v>
      </c>
      <c r="C9" s="240" t="str">
        <f t="shared" si="2"/>
        <v>VT2P</v>
      </c>
      <c r="D9" s="45" t="s">
        <v>178</v>
      </c>
      <c r="E9" s="320">
        <v>227.89</v>
      </c>
      <c r="F9" s="321" t="s">
        <v>194</v>
      </c>
      <c r="G9" s="304">
        <v>13.966699999999999</v>
      </c>
      <c r="H9" s="96" t="s">
        <v>194</v>
      </c>
      <c r="I9" s="320">
        <v>56.366700000000002</v>
      </c>
      <c r="J9" s="321" t="s">
        <v>194</v>
      </c>
      <c r="K9" s="320">
        <v>94.333299999999994</v>
      </c>
      <c r="L9" s="321" t="s">
        <v>194</v>
      </c>
      <c r="M9" s="320">
        <v>41</v>
      </c>
      <c r="N9" s="96" t="s">
        <v>203</v>
      </c>
      <c r="O9" s="304">
        <v>0</v>
      </c>
      <c r="P9" s="304"/>
      <c r="Q9" s="321"/>
      <c r="R9" s="304"/>
      <c r="S9" s="96"/>
      <c r="T9" s="304"/>
      <c r="U9" s="321"/>
    </row>
    <row r="10" spans="1:21" ht="12.5" x14ac:dyDescent="0.25">
      <c r="A10" s="44" t="str">
        <f t="shared" si="0"/>
        <v>Innvictis A1072 VT2P RIB</v>
      </c>
      <c r="B10" s="239" t="str">
        <f t="shared" si="1"/>
        <v>RR</v>
      </c>
      <c r="C10" s="239" t="str">
        <f t="shared" si="2"/>
        <v>VT2P</v>
      </c>
      <c r="D10" s="151" t="s">
        <v>227</v>
      </c>
      <c r="E10" s="322">
        <v>220.45</v>
      </c>
      <c r="F10" s="323" t="s">
        <v>194</v>
      </c>
      <c r="G10" s="305">
        <v>16.3</v>
      </c>
      <c r="H10" s="310" t="s">
        <v>194</v>
      </c>
      <c r="I10" s="322">
        <v>57.5</v>
      </c>
      <c r="J10" s="323" t="s">
        <v>194</v>
      </c>
      <c r="K10" s="322">
        <v>98</v>
      </c>
      <c r="L10" s="323" t="s">
        <v>194</v>
      </c>
      <c r="M10" s="322">
        <v>46.666699999999999</v>
      </c>
      <c r="N10" s="310" t="s">
        <v>194</v>
      </c>
      <c r="O10" s="305">
        <v>0</v>
      </c>
      <c r="P10" s="305"/>
      <c r="Q10" s="323"/>
      <c r="R10" s="305"/>
      <c r="S10" s="310"/>
      <c r="T10" s="305"/>
      <c r="U10" s="323"/>
    </row>
    <row r="11" spans="1:21" ht="12.5" x14ac:dyDescent="0.25">
      <c r="A11" s="151" t="str">
        <f t="shared" si="0"/>
        <v>Progeny PGY 2010 TRE</v>
      </c>
      <c r="B11" s="240" t="str">
        <f t="shared" si="1"/>
        <v>RR</v>
      </c>
      <c r="C11" s="240" t="str">
        <f t="shared" si="2"/>
        <v>TRE</v>
      </c>
      <c r="D11" s="44" t="s">
        <v>181</v>
      </c>
      <c r="E11" s="320">
        <v>215.74</v>
      </c>
      <c r="F11" s="321" t="s">
        <v>194</v>
      </c>
      <c r="G11" s="304">
        <v>16.7</v>
      </c>
      <c r="H11" s="96" t="s">
        <v>194</v>
      </c>
      <c r="I11" s="320">
        <v>58.466700000000003</v>
      </c>
      <c r="J11" s="321" t="s">
        <v>194</v>
      </c>
      <c r="K11" s="320">
        <v>91.666700000000006</v>
      </c>
      <c r="L11" s="321" t="s">
        <v>194</v>
      </c>
      <c r="M11" s="320">
        <v>41.666699999999999</v>
      </c>
      <c r="N11" s="96" t="s">
        <v>203</v>
      </c>
      <c r="O11" s="304">
        <v>0</v>
      </c>
      <c r="P11" s="304"/>
      <c r="Q11" s="321"/>
      <c r="R11" s="304"/>
      <c r="S11" s="96"/>
      <c r="T11" s="304"/>
      <c r="U11" s="321"/>
    </row>
    <row r="12" spans="1:21" ht="12.5" x14ac:dyDescent="0.25">
      <c r="A12" s="44" t="str">
        <f t="shared" si="0"/>
        <v>Great Heart Seed HT-7360 VT2</v>
      </c>
      <c r="B12" s="239" t="str">
        <f t="shared" si="1"/>
        <v>RR</v>
      </c>
      <c r="C12" s="239" t="str">
        <f t="shared" si="2"/>
        <v>VT2P</v>
      </c>
      <c r="D12" s="45" t="s">
        <v>226</v>
      </c>
      <c r="E12" s="324">
        <v>214.04</v>
      </c>
      <c r="F12" s="325" t="s">
        <v>194</v>
      </c>
      <c r="G12" s="340">
        <v>16.399999999999999</v>
      </c>
      <c r="H12" s="311" t="s">
        <v>194</v>
      </c>
      <c r="I12" s="324">
        <v>59.066699999999997</v>
      </c>
      <c r="J12" s="325" t="s">
        <v>194</v>
      </c>
      <c r="K12" s="324">
        <v>98</v>
      </c>
      <c r="L12" s="325" t="s">
        <v>194</v>
      </c>
      <c r="M12" s="324">
        <v>43.333300000000001</v>
      </c>
      <c r="N12" s="311" t="s">
        <v>199</v>
      </c>
      <c r="O12" s="340">
        <v>0</v>
      </c>
      <c r="P12" s="340"/>
      <c r="Q12" s="325"/>
      <c r="R12" s="340"/>
      <c r="S12" s="311"/>
      <c r="T12" s="340"/>
      <c r="U12" s="325"/>
    </row>
    <row r="13" spans="1:21" x14ac:dyDescent="0.3">
      <c r="A13" s="59" t="s">
        <v>219</v>
      </c>
      <c r="B13" s="59"/>
      <c r="C13" s="59"/>
      <c r="D13" s="58"/>
      <c r="E13" s="326">
        <v>227.31</v>
      </c>
      <c r="F13" s="327"/>
      <c r="G13" s="117">
        <v>16.146699999999999</v>
      </c>
      <c r="H13" s="102"/>
      <c r="I13" s="326">
        <v>58.3767</v>
      </c>
      <c r="J13" s="327"/>
      <c r="K13" s="326">
        <v>93.7333</v>
      </c>
      <c r="L13" s="327"/>
      <c r="M13" s="112">
        <v>41.8</v>
      </c>
      <c r="N13" s="102"/>
      <c r="O13" s="336">
        <v>0</v>
      </c>
      <c r="P13" s="341"/>
      <c r="Q13" s="327"/>
      <c r="R13" s="117"/>
      <c r="S13" s="102"/>
      <c r="T13" s="341"/>
      <c r="U13" s="327"/>
    </row>
    <row r="14" spans="1:21" x14ac:dyDescent="0.3">
      <c r="A14" s="46" t="s">
        <v>220</v>
      </c>
      <c r="B14" s="46"/>
      <c r="C14" s="46"/>
      <c r="D14" s="48"/>
      <c r="E14" s="328">
        <v>8.8952000000000009</v>
      </c>
      <c r="F14" s="329"/>
      <c r="G14" s="314">
        <v>0.87219999999999998</v>
      </c>
      <c r="H14" s="313"/>
      <c r="I14" s="328">
        <v>0.79090000000000005</v>
      </c>
      <c r="J14" s="329"/>
      <c r="K14" s="328">
        <v>3.6576</v>
      </c>
      <c r="L14" s="329"/>
      <c r="M14" s="312">
        <v>2.3022</v>
      </c>
      <c r="N14" s="313"/>
      <c r="O14" s="337">
        <v>0</v>
      </c>
      <c r="P14" s="342"/>
      <c r="Q14" s="329"/>
      <c r="R14" s="314"/>
      <c r="S14" s="313"/>
      <c r="T14" s="342"/>
      <c r="U14" s="329"/>
    </row>
    <row r="15" spans="1:21" ht="12.75" customHeight="1" x14ac:dyDescent="0.4">
      <c r="A15" s="47" t="s">
        <v>221</v>
      </c>
      <c r="B15" s="242"/>
      <c r="C15" s="242"/>
      <c r="D15" s="28"/>
      <c r="E15" s="330" t="s">
        <v>164</v>
      </c>
      <c r="F15" s="331"/>
      <c r="G15" s="317" t="s">
        <v>164</v>
      </c>
      <c r="H15" s="316"/>
      <c r="I15" s="330" t="s">
        <v>164</v>
      </c>
      <c r="J15" s="331"/>
      <c r="K15" s="330" t="s">
        <v>164</v>
      </c>
      <c r="L15" s="331"/>
      <c r="M15" s="315">
        <v>6.74</v>
      </c>
      <c r="N15" s="316"/>
      <c r="O15" s="338" t="s">
        <v>333</v>
      </c>
      <c r="P15" s="343"/>
      <c r="Q15" s="331"/>
      <c r="R15" s="317"/>
      <c r="S15" s="316"/>
      <c r="T15" s="343"/>
      <c r="U15" s="331"/>
    </row>
    <row r="16" spans="1:21" ht="12.75" customHeight="1" thickBot="1" x14ac:dyDescent="0.35">
      <c r="A16" s="345" t="s">
        <v>222</v>
      </c>
      <c r="B16" s="346"/>
      <c r="C16" s="346"/>
      <c r="D16" s="347"/>
      <c r="E16" s="332">
        <v>6.7742586340999997</v>
      </c>
      <c r="F16" s="333"/>
      <c r="G16" s="335">
        <v>9.3563542527999992</v>
      </c>
      <c r="H16" s="334"/>
      <c r="I16" s="332">
        <v>2.346682189</v>
      </c>
      <c r="J16" s="333"/>
      <c r="K16" s="332">
        <v>6.7586281754000002</v>
      </c>
      <c r="L16" s="333"/>
      <c r="M16" s="335">
        <v>9.3983926753000002</v>
      </c>
      <c r="N16" s="334"/>
      <c r="O16" s="348"/>
      <c r="P16" s="349"/>
      <c r="Q16" s="333"/>
      <c r="R16" s="350"/>
      <c r="S16" s="334"/>
      <c r="T16" s="349"/>
      <c r="U16" s="333"/>
    </row>
    <row r="17" spans="1:21" ht="12.75"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x14ac:dyDescent="0.3">
      <c r="A26" s="9"/>
      <c r="B26" s="7"/>
      <c r="C26" s="7"/>
      <c r="D26" s="6"/>
      <c r="E26" s="55"/>
      <c r="F26" s="56"/>
      <c r="M26" s="114"/>
      <c r="N26" s="57"/>
      <c r="O26" s="3"/>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135" priority="40">
      <formula>MOD(ROW(),2)=0</formula>
    </cfRule>
  </conditionalFormatting>
  <conditionalFormatting sqref="E3:E12">
    <cfRule type="aboveAverage" dxfId="134" priority="39" stopIfTrue="1"/>
    <cfRule type="top10" dxfId="133" priority="21" percent="1" rank="25"/>
  </conditionalFormatting>
  <conditionalFormatting sqref="F3:F12">
    <cfRule type="containsText" dxfId="132"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131" priority="17" percent="1" rank="25"/>
    <cfRule type="aboveAverage" dxfId="130" priority="18" stopIfTrue="1"/>
  </conditionalFormatting>
  <conditionalFormatting sqref="H3:H12">
    <cfRule type="containsText" dxfId="129"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128" priority="2" stopIfTrue="1"/>
    <cfRule type="top10" dxfId="127" priority="1" percent="1" rank="25"/>
  </conditionalFormatting>
  <conditionalFormatting sqref="J3:J12">
    <cfRule type="containsText" priority="3" stopIfTrue="1" operator="containsText" text="AA">
      <formula>NOT(ISERROR(SEARCH("AA",J3)))</formula>
    </cfRule>
    <cfRule type="containsText" dxfId="126" priority="4" stopIfTrue="1" operator="containsText" text="A">
      <formula>NOT(ISERROR(SEARCH("A",J3)))</formula>
    </cfRule>
  </conditionalFormatting>
  <conditionalFormatting sqref="K3:K12">
    <cfRule type="top10" dxfId="125" priority="19" percent="1" rank="25"/>
    <cfRule type="aboveAverage" dxfId="124" priority="20" stopIfTrue="1"/>
  </conditionalFormatting>
  <conditionalFormatting sqref="L3:L12">
    <cfRule type="containsText" priority="32" stopIfTrue="1" operator="containsText" text="AA">
      <formula>NOT(ISERROR(SEARCH("AA",L3)))</formula>
    </cfRule>
    <cfRule type="containsText" dxfId="123" priority="33" stopIfTrue="1" operator="containsText" text="A">
      <formula>NOT(ISERROR(SEARCH("A",L3)))</formula>
    </cfRule>
  </conditionalFormatting>
  <conditionalFormatting sqref="M3:M12">
    <cfRule type="aboveAverage" dxfId="122" priority="16" stopIfTrue="1"/>
    <cfRule type="top10" dxfId="121" priority="15" percent="1" rank="25"/>
    <cfRule type="aboveAverage" dxfId="120" priority="38" stopIfTrue="1"/>
  </conditionalFormatting>
  <conditionalFormatting sqref="N3:N12">
    <cfRule type="containsText" priority="30" stopIfTrue="1" operator="containsText" text="AA">
      <formula>NOT(ISERROR(SEARCH("AA",N3)))</formula>
    </cfRule>
    <cfRule type="containsText" dxfId="119" priority="31" stopIfTrue="1" operator="containsText" text="A">
      <formula>NOT(ISERROR(SEARCH("A",N3)))</formula>
    </cfRule>
  </conditionalFormatting>
  <conditionalFormatting sqref="O3:O12">
    <cfRule type="top10" dxfId="118" priority="13" percent="1" rank="25"/>
    <cfRule type="aboveAverage" dxfId="117" priority="14" stopIfTrue="1"/>
  </conditionalFormatting>
  <conditionalFormatting sqref="P3:P12">
    <cfRule type="top10" dxfId="116" priority="9" percent="1" rank="25"/>
    <cfRule type="aboveAverage" dxfId="115" priority="10" stopIfTrue="1"/>
  </conditionalFormatting>
  <conditionalFormatting sqref="Q3:Q12">
    <cfRule type="containsText" priority="26" stopIfTrue="1" operator="containsText" text="AA">
      <formula>NOT(ISERROR(SEARCH("AA",Q3)))</formula>
    </cfRule>
    <cfRule type="containsText" dxfId="114" priority="27" stopIfTrue="1" operator="containsText" text="A">
      <formula>NOT(ISERROR(SEARCH("A",Q3)))</formula>
    </cfRule>
  </conditionalFormatting>
  <conditionalFormatting sqref="R3:R12">
    <cfRule type="top10" dxfId="113" priority="7" percent="1" rank="25"/>
    <cfRule type="aboveAverage" dxfId="112" priority="8" stopIfTrue="1"/>
  </conditionalFormatting>
  <conditionalFormatting sqref="S3:S12">
    <cfRule type="containsText" priority="24" stopIfTrue="1" operator="containsText" text="AA">
      <formula>NOT(ISERROR(SEARCH("AA",S3)))</formula>
    </cfRule>
    <cfRule type="containsText" dxfId="111" priority="25" stopIfTrue="1" operator="containsText" text="A">
      <formula>NOT(ISERROR(SEARCH("A",S3)))</formula>
    </cfRule>
  </conditionalFormatting>
  <conditionalFormatting sqref="T3:T12">
    <cfRule type="top10" dxfId="110" priority="5" percent="1" rank="25"/>
    <cfRule type="aboveAverage" dxfId="109" priority="6" stopIfTrue="1"/>
  </conditionalFormatting>
  <conditionalFormatting sqref="U3:U12">
    <cfRule type="containsText" dxfId="108"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scale="89"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2609-679A-4564-8CAF-388A81E112D3}">
  <sheetPr codeName="Sheet41">
    <tabColor theme="6" tint="0.59999389629810485"/>
    <pageSetUpPr fitToPage="1"/>
  </sheetPr>
  <dimension ref="A1:U44"/>
  <sheetViews>
    <sheetView zoomScaleNormal="100" workbookViewId="0">
      <selection sqref="A1:U1"/>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303</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Great Heart Seed HT-7500 TRE</v>
      </c>
      <c r="B3" s="238" t="str">
        <f t="shared" ref="B3:B23" si="1">VLOOKUP(D3,VL_2020,3,FALSE)</f>
        <v>RR</v>
      </c>
      <c r="C3" s="238" t="str">
        <f t="shared" ref="C3:C23" si="2">VLOOKUP(D3,VL_2020,4,FALSE)</f>
        <v>TRE</v>
      </c>
      <c r="D3" s="72" t="s">
        <v>238</v>
      </c>
      <c r="E3" s="318">
        <v>234.18</v>
      </c>
      <c r="F3" s="319" t="s">
        <v>194</v>
      </c>
      <c r="G3" s="303">
        <v>17.633299999999998</v>
      </c>
      <c r="H3" s="101" t="s">
        <v>194</v>
      </c>
      <c r="I3" s="318">
        <v>58.566699999999997</v>
      </c>
      <c r="J3" s="319" t="s">
        <v>286</v>
      </c>
      <c r="K3" s="318">
        <v>100.33</v>
      </c>
      <c r="L3" s="319" t="s">
        <v>194</v>
      </c>
      <c r="M3" s="318">
        <v>46.666699999999999</v>
      </c>
      <c r="N3" s="101" t="s">
        <v>194</v>
      </c>
      <c r="O3" s="303">
        <v>0</v>
      </c>
      <c r="P3" s="303"/>
      <c r="Q3" s="319"/>
      <c r="R3" s="303"/>
      <c r="S3" s="101"/>
      <c r="T3" s="303"/>
      <c r="U3" s="319"/>
    </row>
    <row r="4" spans="1:21" ht="12.65" customHeight="1" x14ac:dyDescent="0.25">
      <c r="A4" s="44" t="str">
        <f t="shared" si="0"/>
        <v>1st Choice Seeds FC 8455 VT2P RIB</v>
      </c>
      <c r="B4" s="239" t="str">
        <f t="shared" si="1"/>
        <v>RR</v>
      </c>
      <c r="C4" s="239" t="str">
        <f t="shared" si="2"/>
        <v>VT2P</v>
      </c>
      <c r="D4" s="45" t="s">
        <v>232</v>
      </c>
      <c r="E4" s="320">
        <v>233.96</v>
      </c>
      <c r="F4" s="321" t="s">
        <v>194</v>
      </c>
      <c r="G4" s="304">
        <v>14.7333</v>
      </c>
      <c r="H4" s="96" t="s">
        <v>291</v>
      </c>
      <c r="I4" s="320">
        <v>58</v>
      </c>
      <c r="J4" s="321" t="s">
        <v>288</v>
      </c>
      <c r="K4" s="320">
        <v>94.666700000000006</v>
      </c>
      <c r="L4" s="321" t="s">
        <v>194</v>
      </c>
      <c r="M4" s="320">
        <v>45.666699999999999</v>
      </c>
      <c r="N4" s="96" t="s">
        <v>194</v>
      </c>
      <c r="O4" s="304">
        <v>0</v>
      </c>
      <c r="P4" s="304"/>
      <c r="Q4" s="321"/>
      <c r="R4" s="304"/>
      <c r="S4" s="96"/>
      <c r="T4" s="304"/>
      <c r="U4" s="321"/>
    </row>
    <row r="5" spans="1:21" ht="12.5" x14ac:dyDescent="0.25">
      <c r="A5" s="44" t="str">
        <f t="shared" si="0"/>
        <v>Dekalb DKC 66-06 TRE*</v>
      </c>
      <c r="B5" s="239" t="str">
        <f t="shared" si="1"/>
        <v>RR</v>
      </c>
      <c r="C5" s="239" t="str">
        <f t="shared" si="2"/>
        <v>TRE</v>
      </c>
      <c r="D5" s="151" t="s">
        <v>175</v>
      </c>
      <c r="E5" s="322">
        <v>231.8</v>
      </c>
      <c r="F5" s="323" t="s">
        <v>194</v>
      </c>
      <c r="G5" s="305">
        <v>16.100000000000001</v>
      </c>
      <c r="H5" s="310" t="s">
        <v>285</v>
      </c>
      <c r="I5" s="322">
        <v>58.6</v>
      </c>
      <c r="J5" s="323" t="s">
        <v>286</v>
      </c>
      <c r="K5" s="322">
        <v>95.666700000000006</v>
      </c>
      <c r="L5" s="323" t="s">
        <v>194</v>
      </c>
      <c r="M5" s="322">
        <v>39.666699999999999</v>
      </c>
      <c r="N5" s="310" t="s">
        <v>194</v>
      </c>
      <c r="O5" s="305">
        <v>0</v>
      </c>
      <c r="P5" s="305"/>
      <c r="Q5" s="323"/>
      <c r="R5" s="305"/>
      <c r="S5" s="310"/>
      <c r="T5" s="305"/>
      <c r="U5" s="323"/>
    </row>
    <row r="6" spans="1:21" ht="12.5" x14ac:dyDescent="0.25">
      <c r="A6" s="44" t="str">
        <f t="shared" si="0"/>
        <v>Revere 1627 TC**</v>
      </c>
      <c r="B6" s="239" t="str">
        <f t="shared" si="1"/>
        <v>RR</v>
      </c>
      <c r="C6" s="239" t="str">
        <f t="shared" si="2"/>
        <v>TRE</v>
      </c>
      <c r="D6" s="151" t="s">
        <v>162</v>
      </c>
      <c r="E6" s="322">
        <v>228.66</v>
      </c>
      <c r="F6" s="323" t="s">
        <v>194</v>
      </c>
      <c r="G6" s="305">
        <v>16.7667</v>
      </c>
      <c r="H6" s="310" t="s">
        <v>203</v>
      </c>
      <c r="I6" s="322">
        <v>58.9</v>
      </c>
      <c r="J6" s="323" t="s">
        <v>280</v>
      </c>
      <c r="K6" s="322">
        <v>98.666700000000006</v>
      </c>
      <c r="L6" s="323" t="s">
        <v>194</v>
      </c>
      <c r="M6" s="322">
        <v>44</v>
      </c>
      <c r="N6" s="310" t="s">
        <v>194</v>
      </c>
      <c r="O6" s="305">
        <v>0</v>
      </c>
      <c r="P6" s="305"/>
      <c r="Q6" s="323"/>
      <c r="R6" s="305"/>
      <c r="S6" s="310"/>
      <c r="T6" s="305"/>
      <c r="U6" s="323"/>
    </row>
    <row r="7" spans="1:21" ht="12.5" x14ac:dyDescent="0.25">
      <c r="A7" s="44" t="str">
        <f t="shared" si="0"/>
        <v xml:space="preserve">Revere 114-P35 </v>
      </c>
      <c r="B7" s="239" t="str">
        <f t="shared" si="1"/>
        <v>RR</v>
      </c>
      <c r="C7" s="239" t="str">
        <f t="shared" si="2"/>
        <v xml:space="preserve">CB </v>
      </c>
      <c r="D7" s="45" t="s">
        <v>247</v>
      </c>
      <c r="E7" s="320">
        <v>226.86</v>
      </c>
      <c r="F7" s="321" t="s">
        <v>194</v>
      </c>
      <c r="G7" s="304">
        <v>14.8667</v>
      </c>
      <c r="H7" s="96" t="s">
        <v>293</v>
      </c>
      <c r="I7" s="320">
        <v>57.866700000000002</v>
      </c>
      <c r="J7" s="321" t="s">
        <v>292</v>
      </c>
      <c r="K7" s="320">
        <v>97.333299999999994</v>
      </c>
      <c r="L7" s="321" t="s">
        <v>194</v>
      </c>
      <c r="M7" s="320">
        <v>45</v>
      </c>
      <c r="N7" s="96" t="s">
        <v>194</v>
      </c>
      <c r="O7" s="304">
        <v>0</v>
      </c>
      <c r="P7" s="304"/>
      <c r="Q7" s="321"/>
      <c r="R7" s="304"/>
      <c r="S7" s="96"/>
      <c r="T7" s="304"/>
      <c r="U7" s="321"/>
    </row>
    <row r="8" spans="1:21" ht="12.5" x14ac:dyDescent="0.25">
      <c r="A8" s="44" t="str">
        <f t="shared" si="0"/>
        <v>Progeny PGY2314 TRE*</v>
      </c>
      <c r="B8" s="239" t="str">
        <f t="shared" si="1"/>
        <v>RR</v>
      </c>
      <c r="C8" s="239" t="str">
        <f t="shared" si="2"/>
        <v>TRE</v>
      </c>
      <c r="D8" s="151" t="s">
        <v>182</v>
      </c>
      <c r="E8" s="322">
        <v>225.4</v>
      </c>
      <c r="F8" s="323" t="s">
        <v>194</v>
      </c>
      <c r="G8" s="305">
        <v>15.033300000000001</v>
      </c>
      <c r="H8" s="310" t="s">
        <v>296</v>
      </c>
      <c r="I8" s="322">
        <v>58.666699999999999</v>
      </c>
      <c r="J8" s="323" t="s">
        <v>280</v>
      </c>
      <c r="K8" s="322">
        <v>93</v>
      </c>
      <c r="L8" s="323" t="s">
        <v>194</v>
      </c>
      <c r="M8" s="322">
        <v>37</v>
      </c>
      <c r="N8" s="310" t="s">
        <v>194</v>
      </c>
      <c r="O8" s="305">
        <v>0</v>
      </c>
      <c r="P8" s="305"/>
      <c r="Q8" s="323"/>
      <c r="R8" s="305"/>
      <c r="S8" s="310"/>
      <c r="T8" s="305"/>
      <c r="U8" s="323"/>
    </row>
    <row r="9" spans="1:21" ht="12.5" x14ac:dyDescent="0.25">
      <c r="A9" s="151" t="str">
        <f t="shared" si="0"/>
        <v>Progeny PGY 9114 VT2P</v>
      </c>
      <c r="B9" s="240" t="str">
        <f t="shared" si="1"/>
        <v>RR</v>
      </c>
      <c r="C9" s="240" t="str">
        <f t="shared" si="2"/>
        <v>VT2P</v>
      </c>
      <c r="D9" s="45" t="s">
        <v>99</v>
      </c>
      <c r="E9" s="320">
        <v>224.47</v>
      </c>
      <c r="F9" s="321" t="s">
        <v>194</v>
      </c>
      <c r="G9" s="304">
        <v>15.466699999999999</v>
      </c>
      <c r="H9" s="96" t="s">
        <v>294</v>
      </c>
      <c r="I9" s="320">
        <v>59.666699999999999</v>
      </c>
      <c r="J9" s="321" t="s">
        <v>193</v>
      </c>
      <c r="K9" s="320">
        <v>91.666700000000006</v>
      </c>
      <c r="L9" s="321" t="s">
        <v>194</v>
      </c>
      <c r="M9" s="320">
        <v>37.666699999999999</v>
      </c>
      <c r="N9" s="96" t="s">
        <v>194</v>
      </c>
      <c r="O9" s="304">
        <v>0</v>
      </c>
      <c r="P9" s="304"/>
      <c r="Q9" s="321"/>
      <c r="R9" s="304"/>
      <c r="S9" s="96"/>
      <c r="T9" s="304"/>
      <c r="U9" s="321"/>
    </row>
    <row r="10" spans="1:21" ht="12.5" x14ac:dyDescent="0.25">
      <c r="A10" s="44" t="str">
        <f t="shared" si="0"/>
        <v>Innvictis A1689 T</v>
      </c>
      <c r="B10" s="239" t="str">
        <f t="shared" si="1"/>
        <v>RR</v>
      </c>
      <c r="C10" s="239" t="str">
        <f t="shared" si="2"/>
        <v>TRE</v>
      </c>
      <c r="D10" s="151" t="s">
        <v>180</v>
      </c>
      <c r="E10" s="322">
        <v>222.83</v>
      </c>
      <c r="F10" s="323" t="s">
        <v>194</v>
      </c>
      <c r="G10" s="305">
        <v>16.100000000000001</v>
      </c>
      <c r="H10" s="310" t="s">
        <v>285</v>
      </c>
      <c r="I10" s="322">
        <v>60.833300000000001</v>
      </c>
      <c r="J10" s="323" t="s">
        <v>194</v>
      </c>
      <c r="K10" s="322">
        <v>95.333299999999994</v>
      </c>
      <c r="L10" s="323" t="s">
        <v>194</v>
      </c>
      <c r="M10" s="322">
        <v>41.666699999999999</v>
      </c>
      <c r="N10" s="310" t="s">
        <v>194</v>
      </c>
      <c r="O10" s="305">
        <v>0</v>
      </c>
      <c r="P10" s="305"/>
      <c r="Q10" s="323"/>
      <c r="R10" s="305"/>
      <c r="S10" s="310"/>
      <c r="T10" s="305"/>
      <c r="U10" s="323"/>
    </row>
    <row r="11" spans="1:21" ht="12.5" x14ac:dyDescent="0.25">
      <c r="A11" s="44" t="str">
        <f t="shared" si="0"/>
        <v>Progeny PGY 2215 TRE</v>
      </c>
      <c r="B11" s="239" t="str">
        <f t="shared" si="1"/>
        <v>RR</v>
      </c>
      <c r="C11" s="239" t="str">
        <f t="shared" si="2"/>
        <v>TRE</v>
      </c>
      <c r="D11" s="151" t="s">
        <v>161</v>
      </c>
      <c r="E11" s="322">
        <v>222.56</v>
      </c>
      <c r="F11" s="323" t="s">
        <v>194</v>
      </c>
      <c r="G11" s="305">
        <v>16.399999999999999</v>
      </c>
      <c r="H11" s="310" t="s">
        <v>276</v>
      </c>
      <c r="I11" s="322">
        <v>59.5</v>
      </c>
      <c r="J11" s="323" t="s">
        <v>198</v>
      </c>
      <c r="K11" s="322">
        <v>97.666700000000006</v>
      </c>
      <c r="L11" s="323" t="s">
        <v>194</v>
      </c>
      <c r="M11" s="322">
        <v>42</v>
      </c>
      <c r="N11" s="310" t="s">
        <v>194</v>
      </c>
      <c r="O11" s="305">
        <v>0</v>
      </c>
      <c r="P11" s="305"/>
      <c r="Q11" s="323"/>
      <c r="R11" s="305"/>
      <c r="S11" s="310"/>
      <c r="T11" s="305"/>
      <c r="U11" s="323"/>
    </row>
    <row r="12" spans="1:21" ht="12.5" x14ac:dyDescent="0.25">
      <c r="A12" s="44" t="str">
        <f t="shared" si="0"/>
        <v>1st Choice Seeds FC8420 VT2 RIB</v>
      </c>
      <c r="B12" s="239" t="str">
        <f t="shared" si="1"/>
        <v>RR</v>
      </c>
      <c r="C12" s="239" t="str">
        <f t="shared" si="2"/>
        <v>VT2P</v>
      </c>
      <c r="D12" s="45" t="s">
        <v>173</v>
      </c>
      <c r="E12" s="320">
        <v>221.2</v>
      </c>
      <c r="F12" s="321" t="s">
        <v>194</v>
      </c>
      <c r="G12" s="304">
        <v>17.033300000000001</v>
      </c>
      <c r="H12" s="96" t="s">
        <v>199</v>
      </c>
      <c r="I12" s="320">
        <v>58.9</v>
      </c>
      <c r="J12" s="321" t="s">
        <v>280</v>
      </c>
      <c r="K12" s="320">
        <v>94.333299999999994</v>
      </c>
      <c r="L12" s="321" t="s">
        <v>194</v>
      </c>
      <c r="M12" s="320">
        <v>40.666699999999999</v>
      </c>
      <c r="N12" s="96" t="s">
        <v>194</v>
      </c>
      <c r="O12" s="304">
        <v>0</v>
      </c>
      <c r="P12" s="304"/>
      <c r="Q12" s="321"/>
      <c r="R12" s="304"/>
      <c r="S12" s="96"/>
      <c r="T12" s="304"/>
      <c r="U12" s="321"/>
    </row>
    <row r="13" spans="1:21" ht="12.5" x14ac:dyDescent="0.25">
      <c r="A13" s="44" t="str">
        <f t="shared" si="0"/>
        <v>Dyna-Gro D54VC34 RIB</v>
      </c>
      <c r="B13" s="239" t="str">
        <f t="shared" si="1"/>
        <v>RR</v>
      </c>
      <c r="C13" s="239" t="str">
        <f t="shared" si="2"/>
        <v>VT2P</v>
      </c>
      <c r="D13" s="151" t="s">
        <v>234</v>
      </c>
      <c r="E13" s="322">
        <v>220.23</v>
      </c>
      <c r="F13" s="323" t="s">
        <v>194</v>
      </c>
      <c r="G13" s="305">
        <v>15.7333</v>
      </c>
      <c r="H13" s="310" t="s">
        <v>279</v>
      </c>
      <c r="I13" s="322">
        <v>59.666699999999999</v>
      </c>
      <c r="J13" s="323" t="s">
        <v>193</v>
      </c>
      <c r="K13" s="322">
        <v>98</v>
      </c>
      <c r="L13" s="323" t="s">
        <v>194</v>
      </c>
      <c r="M13" s="322">
        <v>42.333300000000001</v>
      </c>
      <c r="N13" s="310" t="s">
        <v>194</v>
      </c>
      <c r="O13" s="305">
        <v>0</v>
      </c>
      <c r="P13" s="305"/>
      <c r="Q13" s="323"/>
      <c r="R13" s="305"/>
      <c r="S13" s="310"/>
      <c r="T13" s="305"/>
      <c r="U13" s="323"/>
    </row>
    <row r="14" spans="1:21" ht="12.5" x14ac:dyDescent="0.25">
      <c r="A14" s="44" t="str">
        <f t="shared" si="0"/>
        <v>Innvictis A1312 VT2P RIB</v>
      </c>
      <c r="B14" s="239" t="str">
        <f t="shared" si="1"/>
        <v>RR</v>
      </c>
      <c r="C14" s="239" t="str">
        <f t="shared" si="2"/>
        <v>VT2P</v>
      </c>
      <c r="D14" s="151" t="s">
        <v>239</v>
      </c>
      <c r="E14" s="322">
        <v>219.63</v>
      </c>
      <c r="F14" s="323" t="s">
        <v>194</v>
      </c>
      <c r="G14" s="305">
        <v>14.2667</v>
      </c>
      <c r="H14" s="310" t="s">
        <v>310</v>
      </c>
      <c r="I14" s="322">
        <v>55.566699999999997</v>
      </c>
      <c r="J14" s="323" t="s">
        <v>282</v>
      </c>
      <c r="K14" s="322">
        <v>96</v>
      </c>
      <c r="L14" s="323" t="s">
        <v>194</v>
      </c>
      <c r="M14" s="322">
        <v>41</v>
      </c>
      <c r="N14" s="310" t="s">
        <v>194</v>
      </c>
      <c r="O14" s="305">
        <v>0</v>
      </c>
      <c r="P14" s="305"/>
      <c r="Q14" s="323"/>
      <c r="R14" s="305"/>
      <c r="S14" s="310"/>
      <c r="T14" s="305"/>
      <c r="U14" s="323"/>
    </row>
    <row r="15" spans="1:21" ht="12.5" x14ac:dyDescent="0.25">
      <c r="A15" s="44" t="str">
        <f t="shared" si="0"/>
        <v>Dekalb DKC 64-22 VT2P</v>
      </c>
      <c r="B15" s="239" t="str">
        <f t="shared" si="1"/>
        <v>RR</v>
      </c>
      <c r="C15" s="239" t="str">
        <f t="shared" si="2"/>
        <v>VT2P</v>
      </c>
      <c r="D15" s="151" t="s">
        <v>233</v>
      </c>
      <c r="E15" s="322">
        <v>209.52</v>
      </c>
      <c r="F15" s="323" t="s">
        <v>194</v>
      </c>
      <c r="G15" s="305">
        <v>15.666700000000001</v>
      </c>
      <c r="H15" s="310" t="s">
        <v>279</v>
      </c>
      <c r="I15" s="322">
        <v>60.533299999999997</v>
      </c>
      <c r="J15" s="323" t="s">
        <v>199</v>
      </c>
      <c r="K15" s="322">
        <v>92.333299999999994</v>
      </c>
      <c r="L15" s="323" t="s">
        <v>194</v>
      </c>
      <c r="M15" s="322">
        <v>40.333300000000001</v>
      </c>
      <c r="N15" s="310" t="s">
        <v>194</v>
      </c>
      <c r="O15" s="305">
        <v>0</v>
      </c>
      <c r="P15" s="305"/>
      <c r="Q15" s="323"/>
      <c r="R15" s="305"/>
      <c r="S15" s="310"/>
      <c r="T15" s="305"/>
      <c r="U15" s="323"/>
    </row>
    <row r="16" spans="1:21" ht="12.5" x14ac:dyDescent="0.25">
      <c r="A16" s="44" t="str">
        <f t="shared" si="0"/>
        <v>Dyna-Gro D56TC44 RIB</v>
      </c>
      <c r="B16" s="239" t="str">
        <f t="shared" si="1"/>
        <v>RR</v>
      </c>
      <c r="C16" s="239" t="str">
        <f t="shared" si="2"/>
        <v>TRE</v>
      </c>
      <c r="D16" s="45" t="s">
        <v>177</v>
      </c>
      <c r="E16" s="320">
        <v>206.54</v>
      </c>
      <c r="F16" s="321" t="s">
        <v>194</v>
      </c>
      <c r="G16" s="304">
        <v>15.7</v>
      </c>
      <c r="H16" s="96" t="s">
        <v>279</v>
      </c>
      <c r="I16" s="320">
        <v>58.666699999999999</v>
      </c>
      <c r="J16" s="321" t="s">
        <v>280</v>
      </c>
      <c r="K16" s="320">
        <v>94</v>
      </c>
      <c r="L16" s="321" t="s">
        <v>194</v>
      </c>
      <c r="M16" s="320">
        <v>41</v>
      </c>
      <c r="N16" s="96" t="s">
        <v>194</v>
      </c>
      <c r="O16" s="304">
        <v>0</v>
      </c>
      <c r="P16" s="304"/>
      <c r="Q16" s="321"/>
      <c r="R16" s="304"/>
      <c r="S16" s="96"/>
      <c r="T16" s="304"/>
      <c r="U16" s="321"/>
    </row>
    <row r="17" spans="1:21" ht="12.5" x14ac:dyDescent="0.25">
      <c r="A17" s="151" t="str">
        <f t="shared" si="0"/>
        <v>Dekalb DKC 65-95 VT2P</v>
      </c>
      <c r="B17" s="240" t="str">
        <f t="shared" si="1"/>
        <v>RR</v>
      </c>
      <c r="C17" s="240" t="str">
        <f t="shared" si="2"/>
        <v>VT2P</v>
      </c>
      <c r="D17" s="45" t="s">
        <v>98</v>
      </c>
      <c r="E17" s="320">
        <v>205.26</v>
      </c>
      <c r="F17" s="321" t="s">
        <v>194</v>
      </c>
      <c r="G17" s="304">
        <v>15.1333</v>
      </c>
      <c r="H17" s="96" t="s">
        <v>294</v>
      </c>
      <c r="I17" s="320">
        <v>59.466700000000003</v>
      </c>
      <c r="J17" s="321" t="s">
        <v>195</v>
      </c>
      <c r="K17" s="320">
        <v>90.666700000000006</v>
      </c>
      <c r="L17" s="321" t="s">
        <v>194</v>
      </c>
      <c r="M17" s="320">
        <v>42.333300000000001</v>
      </c>
      <c r="N17" s="96" t="s">
        <v>194</v>
      </c>
      <c r="O17" s="304">
        <v>0</v>
      </c>
      <c r="P17" s="304"/>
      <c r="Q17" s="321"/>
      <c r="R17" s="304"/>
      <c r="S17" s="96"/>
      <c r="T17" s="304"/>
      <c r="U17" s="321"/>
    </row>
    <row r="18" spans="1:21" ht="12.5" x14ac:dyDescent="0.25">
      <c r="A18" s="44" t="str">
        <f t="shared" si="0"/>
        <v>Innvictis A1551 VT2P</v>
      </c>
      <c r="B18" s="239" t="str">
        <f t="shared" si="1"/>
        <v>RR</v>
      </c>
      <c r="C18" s="239" t="str">
        <f t="shared" si="2"/>
        <v>VT2P</v>
      </c>
      <c r="D18" s="45" t="s">
        <v>160</v>
      </c>
      <c r="E18" s="320">
        <v>204.65</v>
      </c>
      <c r="F18" s="321" t="s">
        <v>194</v>
      </c>
      <c r="G18" s="304">
        <v>13.066700000000001</v>
      </c>
      <c r="H18" s="96" t="s">
        <v>312</v>
      </c>
      <c r="I18" s="320">
        <v>57.5</v>
      </c>
      <c r="J18" s="321" t="s">
        <v>283</v>
      </c>
      <c r="K18" s="320">
        <v>90.666700000000006</v>
      </c>
      <c r="L18" s="321" t="s">
        <v>194</v>
      </c>
      <c r="M18" s="320">
        <v>37.666699999999999</v>
      </c>
      <c r="N18" s="96" t="s">
        <v>194</v>
      </c>
      <c r="O18" s="304">
        <v>0</v>
      </c>
      <c r="P18" s="304"/>
      <c r="Q18" s="321"/>
      <c r="R18" s="304"/>
      <c r="S18" s="96"/>
      <c r="T18" s="304"/>
      <c r="U18" s="321"/>
    </row>
    <row r="19" spans="1:21" ht="12.5" x14ac:dyDescent="0.25">
      <c r="A19" s="151" t="str">
        <f t="shared" si="0"/>
        <v>Integra 6493 VT2P</v>
      </c>
      <c r="B19" s="240" t="str">
        <f t="shared" si="1"/>
        <v>RR</v>
      </c>
      <c r="C19" s="240" t="str">
        <f t="shared" si="2"/>
        <v>VT2P</v>
      </c>
      <c r="D19" s="151" t="s">
        <v>242</v>
      </c>
      <c r="E19" s="322">
        <v>203.62</v>
      </c>
      <c r="F19" s="323" t="s">
        <v>194</v>
      </c>
      <c r="G19" s="305">
        <v>14.933299999999999</v>
      </c>
      <c r="H19" s="310" t="s">
        <v>296</v>
      </c>
      <c r="I19" s="322">
        <v>59.333300000000001</v>
      </c>
      <c r="J19" s="323" t="s">
        <v>195</v>
      </c>
      <c r="K19" s="322">
        <v>91.333299999999994</v>
      </c>
      <c r="L19" s="323" t="s">
        <v>194</v>
      </c>
      <c r="M19" s="322">
        <v>37.666699999999999</v>
      </c>
      <c r="N19" s="310" t="s">
        <v>194</v>
      </c>
      <c r="O19" s="305">
        <v>0</v>
      </c>
      <c r="P19" s="305"/>
      <c r="Q19" s="323"/>
      <c r="R19" s="305"/>
      <c r="S19" s="310"/>
      <c r="T19" s="305"/>
      <c r="U19" s="323"/>
    </row>
    <row r="20" spans="1:21" ht="12.5" x14ac:dyDescent="0.25">
      <c r="A20" s="44" t="str">
        <f t="shared" si="0"/>
        <v>Dyna-Gro D55VC80 RIB</v>
      </c>
      <c r="B20" s="239" t="str">
        <f t="shared" si="1"/>
        <v>RR</v>
      </c>
      <c r="C20" s="239" t="str">
        <f t="shared" si="2"/>
        <v>VT2P </v>
      </c>
      <c r="D20" s="151" t="s">
        <v>235</v>
      </c>
      <c r="E20" s="322">
        <v>196.47</v>
      </c>
      <c r="F20" s="323" t="s">
        <v>194</v>
      </c>
      <c r="G20" s="305">
        <v>16.8</v>
      </c>
      <c r="H20" s="310" t="s">
        <v>203</v>
      </c>
      <c r="I20" s="322">
        <v>59.3</v>
      </c>
      <c r="J20" s="323" t="s">
        <v>195</v>
      </c>
      <c r="K20" s="322">
        <v>95</v>
      </c>
      <c r="L20" s="323" t="s">
        <v>194</v>
      </c>
      <c r="M20" s="322">
        <v>44.333300000000001</v>
      </c>
      <c r="N20" s="310" t="s">
        <v>194</v>
      </c>
      <c r="O20" s="305">
        <v>0</v>
      </c>
      <c r="P20" s="305"/>
      <c r="Q20" s="323"/>
      <c r="R20" s="305"/>
      <c r="S20" s="310"/>
      <c r="T20" s="305"/>
      <c r="U20" s="323"/>
    </row>
    <row r="21" spans="1:21" ht="12.5" x14ac:dyDescent="0.25">
      <c r="A21" s="151" t="str">
        <f t="shared" si="0"/>
        <v xml:space="preserve">Pioneer P14830VYHR </v>
      </c>
      <c r="B21" s="240" t="str">
        <f t="shared" si="1"/>
        <v>RR, LL</v>
      </c>
      <c r="C21" s="240" t="str">
        <f t="shared" si="2"/>
        <v>AVBL, YGCB, HX1</v>
      </c>
      <c r="D21" s="45" t="s">
        <v>245</v>
      </c>
      <c r="E21" s="320">
        <v>195.76</v>
      </c>
      <c r="F21" s="321" t="s">
        <v>194</v>
      </c>
      <c r="G21" s="304">
        <v>15.533300000000001</v>
      </c>
      <c r="H21" s="96" t="s">
        <v>279</v>
      </c>
      <c r="I21" s="320">
        <v>57.466700000000003</v>
      </c>
      <c r="J21" s="321" t="s">
        <v>283</v>
      </c>
      <c r="K21" s="320">
        <v>95</v>
      </c>
      <c r="L21" s="321" t="s">
        <v>194</v>
      </c>
      <c r="M21" s="320">
        <v>40</v>
      </c>
      <c r="N21" s="96" t="s">
        <v>194</v>
      </c>
      <c r="O21" s="304">
        <v>0</v>
      </c>
      <c r="P21" s="304"/>
      <c r="Q21" s="321"/>
      <c r="R21" s="304"/>
      <c r="S21" s="96"/>
      <c r="T21" s="304"/>
      <c r="U21" s="321"/>
    </row>
    <row r="22" spans="1:21" ht="12.5" x14ac:dyDescent="0.25">
      <c r="A22" s="44" t="str">
        <f t="shared" si="0"/>
        <v>1st Choice Seeds FC 8437 PC</v>
      </c>
      <c r="B22" s="239" t="str">
        <f t="shared" si="1"/>
        <v>RR, LL, ENL, FOP</v>
      </c>
      <c r="C22" s="239" t="str">
        <f t="shared" si="2"/>
        <v>PC</v>
      </c>
      <c r="D22" s="151" t="s">
        <v>231</v>
      </c>
      <c r="E22" s="322">
        <v>192.7</v>
      </c>
      <c r="F22" s="323" t="s">
        <v>194</v>
      </c>
      <c r="G22" s="305">
        <v>16.2</v>
      </c>
      <c r="H22" s="310" t="s">
        <v>275</v>
      </c>
      <c r="I22" s="322">
        <v>58.966700000000003</v>
      </c>
      <c r="J22" s="323" t="s">
        <v>274</v>
      </c>
      <c r="K22" s="322">
        <v>92.333299999999994</v>
      </c>
      <c r="L22" s="323" t="s">
        <v>194</v>
      </c>
      <c r="M22" s="322">
        <v>46</v>
      </c>
      <c r="N22" s="310" t="s">
        <v>194</v>
      </c>
      <c r="O22" s="305">
        <v>0</v>
      </c>
      <c r="P22" s="305"/>
      <c r="Q22" s="323"/>
      <c r="R22" s="305"/>
      <c r="S22" s="310"/>
      <c r="T22" s="305"/>
      <c r="U22" s="323"/>
    </row>
    <row r="23" spans="1:21" ht="12.5" x14ac:dyDescent="0.25">
      <c r="A23" s="44" t="str">
        <f t="shared" si="0"/>
        <v>Innvictis A1542 T</v>
      </c>
      <c r="B23" s="239" t="str">
        <f t="shared" si="1"/>
        <v>RR</v>
      </c>
      <c r="C23" s="239" t="str">
        <f t="shared" si="2"/>
        <v>TRE</v>
      </c>
      <c r="D23" s="151" t="s">
        <v>179</v>
      </c>
      <c r="E23" s="360">
        <v>177.38</v>
      </c>
      <c r="F23" s="362" t="s">
        <v>194</v>
      </c>
      <c r="G23" s="364">
        <v>15.066700000000001</v>
      </c>
      <c r="H23" s="366" t="s">
        <v>296</v>
      </c>
      <c r="I23" s="360">
        <v>58.8</v>
      </c>
      <c r="J23" s="362" t="s">
        <v>280</v>
      </c>
      <c r="K23" s="360">
        <v>89.761499999999998</v>
      </c>
      <c r="L23" s="362" t="s">
        <v>194</v>
      </c>
      <c r="M23" s="360">
        <v>38.666699999999999</v>
      </c>
      <c r="N23" s="366" t="s">
        <v>194</v>
      </c>
      <c r="O23" s="364">
        <v>0</v>
      </c>
      <c r="P23" s="364"/>
      <c r="Q23" s="362"/>
      <c r="R23" s="364"/>
      <c r="S23" s="366"/>
      <c r="T23" s="364"/>
      <c r="U23" s="362"/>
    </row>
    <row r="24" spans="1:21" x14ac:dyDescent="0.3">
      <c r="A24" s="59" t="s">
        <v>219</v>
      </c>
      <c r="B24" s="59"/>
      <c r="C24" s="59"/>
      <c r="D24" s="58"/>
      <c r="E24" s="326">
        <v>214.46</v>
      </c>
      <c r="F24" s="327"/>
      <c r="G24" s="117">
        <v>15.6302</v>
      </c>
      <c r="H24" s="102"/>
      <c r="I24" s="326">
        <v>58.798400000000001</v>
      </c>
      <c r="J24" s="327"/>
      <c r="K24" s="326">
        <v>94.464799999999997</v>
      </c>
      <c r="L24" s="327"/>
      <c r="M24" s="112">
        <v>41.492100000000001</v>
      </c>
      <c r="N24" s="102"/>
      <c r="O24" s="336">
        <v>0</v>
      </c>
      <c r="P24" s="341"/>
      <c r="Q24" s="327"/>
      <c r="R24" s="117"/>
      <c r="S24" s="102"/>
      <c r="T24" s="341"/>
      <c r="U24" s="327"/>
    </row>
    <row r="25" spans="1:21" x14ac:dyDescent="0.3">
      <c r="A25" s="46" t="s">
        <v>220</v>
      </c>
      <c r="B25" s="46"/>
      <c r="C25" s="46"/>
      <c r="D25" s="48"/>
      <c r="E25" s="328">
        <v>14.789199999999999</v>
      </c>
      <c r="F25" s="329"/>
      <c r="G25" s="314">
        <v>0.45960000000000001</v>
      </c>
      <c r="H25" s="313"/>
      <c r="I25" s="328">
        <v>0.3619</v>
      </c>
      <c r="J25" s="329"/>
      <c r="K25" s="328">
        <v>3.5568</v>
      </c>
      <c r="L25" s="329"/>
      <c r="M25" s="312">
        <v>2.7583000000000002</v>
      </c>
      <c r="N25" s="313"/>
      <c r="O25" s="337">
        <v>0</v>
      </c>
      <c r="P25" s="342"/>
      <c r="Q25" s="329"/>
      <c r="R25" s="314"/>
      <c r="S25" s="313"/>
      <c r="T25" s="342"/>
      <c r="U25" s="329"/>
    </row>
    <row r="26" spans="1:21" ht="15" x14ac:dyDescent="0.4">
      <c r="A26" s="47" t="s">
        <v>221</v>
      </c>
      <c r="B26" s="242"/>
      <c r="C26" s="242"/>
      <c r="D26" s="28"/>
      <c r="E26" s="330" t="s">
        <v>164</v>
      </c>
      <c r="F26" s="331"/>
      <c r="G26" s="317">
        <v>1.27</v>
      </c>
      <c r="H26" s="316"/>
      <c r="I26" s="330">
        <v>1.03</v>
      </c>
      <c r="J26" s="331"/>
      <c r="K26" s="330" t="s">
        <v>164</v>
      </c>
      <c r="L26" s="331"/>
      <c r="M26" s="315" t="s">
        <v>164</v>
      </c>
      <c r="N26" s="316"/>
      <c r="O26" s="338" t="s">
        <v>333</v>
      </c>
      <c r="P26" s="343"/>
      <c r="Q26" s="331"/>
      <c r="R26" s="317"/>
      <c r="S26" s="316"/>
      <c r="T26" s="343"/>
      <c r="U26" s="331"/>
    </row>
    <row r="27" spans="1:21" ht="13.5" thickBot="1" x14ac:dyDescent="0.35">
      <c r="A27" s="345" t="s">
        <v>222</v>
      </c>
      <c r="B27" s="346"/>
      <c r="C27" s="346"/>
      <c r="D27" s="347"/>
      <c r="E27" s="332">
        <v>11.240914585000001</v>
      </c>
      <c r="F27" s="333"/>
      <c r="G27" s="335">
        <v>4.9141785625000001</v>
      </c>
      <c r="H27" s="334"/>
      <c r="I27" s="332">
        <v>1.0662018783</v>
      </c>
      <c r="J27" s="333"/>
      <c r="K27" s="332">
        <v>6.1368345366000003</v>
      </c>
      <c r="L27" s="333"/>
      <c r="M27" s="335">
        <v>11.145223644</v>
      </c>
      <c r="N27" s="334"/>
      <c r="O27" s="351"/>
      <c r="P27" s="352"/>
      <c r="Q27" s="333"/>
      <c r="R27" s="350"/>
      <c r="S27" s="334"/>
      <c r="T27" s="352"/>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107" priority="23">
      <formula>MOD(ROW(),2)=0</formula>
    </cfRule>
  </conditionalFormatting>
  <conditionalFormatting sqref="E3:E23">
    <cfRule type="top10" dxfId="106" priority="5" percent="1" rank="25"/>
    <cfRule type="aboveAverage" dxfId="105" priority="6" stopIfTrue="1"/>
  </conditionalFormatting>
  <conditionalFormatting sqref="F3:F23 H3:H23 J3:J23 L3:L23 N3:N23 Q3:Q23 S3:S23 U3:U23">
    <cfRule type="containsText" priority="3" stopIfTrue="1" operator="containsText" text="AA">
      <formula>NOT(ISERROR(SEARCH("AA",F3)))</formula>
    </cfRule>
    <cfRule type="containsText" dxfId="104" priority="4" stopIfTrue="1" operator="containsText" text="A">
      <formula>NOT(ISERROR(SEARCH("A",F3)))</formula>
    </cfRule>
  </conditionalFormatting>
  <conditionalFormatting sqref="G3:G23">
    <cfRule type="top10" dxfId="103" priority="7" percent="1" rank="25"/>
    <cfRule type="aboveAverage" dxfId="102" priority="10" stopIfTrue="1"/>
  </conditionalFormatting>
  <conditionalFormatting sqref="I3:I23">
    <cfRule type="top10" dxfId="101" priority="1" percent="1" rank="25"/>
    <cfRule type="aboveAverage" dxfId="100" priority="2" stopIfTrue="1"/>
  </conditionalFormatting>
  <conditionalFormatting sqref="K3:K23">
    <cfRule type="top10" dxfId="99" priority="8" percent="1" rank="25"/>
    <cfRule type="aboveAverage" dxfId="98" priority="9" stopIfTrue="1"/>
  </conditionalFormatting>
  <conditionalFormatting sqref="M3:M23">
    <cfRule type="top10" dxfId="97" priority="11" percent="1" rank="25"/>
    <cfRule type="aboveAverage" dxfId="96" priority="12" stopIfTrue="1"/>
  </conditionalFormatting>
  <conditionalFormatting sqref="O3:O23">
    <cfRule type="top10" dxfId="95" priority="13" percent="1" rank="25"/>
    <cfRule type="aboveAverage" dxfId="94" priority="14" stopIfTrue="1"/>
  </conditionalFormatting>
  <conditionalFormatting sqref="P3:P23">
    <cfRule type="top10" dxfId="93" priority="17" percent="1" rank="25"/>
    <cfRule type="aboveAverage" dxfId="92" priority="18" stopIfTrue="1"/>
  </conditionalFormatting>
  <conditionalFormatting sqref="R3:R23">
    <cfRule type="top10" dxfId="91" priority="19" percent="1" rank="25"/>
    <cfRule type="aboveAverage" dxfId="90" priority="20" stopIfTrue="1"/>
  </conditionalFormatting>
  <conditionalFormatting sqref="T3:T23">
    <cfRule type="top10" dxfId="89" priority="21" percent="1" rank="25"/>
    <cfRule type="aboveAverage" dxfId="88" priority="22" stopIfTrue="1"/>
  </conditionalFormatting>
  <pageMargins left="0.5" right="0.5" top="0.5" bottom="0.5" header="0.3" footer="0.3"/>
  <pageSetup orientation="landscape" r:id="rId1"/>
  <headerFooter alignWithMargins="0"/>
  <colBreaks count="1" manualBreakCount="1">
    <brk id="31" max="33"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5E0D-6FE5-4FE0-9630-86854875B0AE}">
  <sheetPr codeName="Sheet42">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30" customHeight="1" thickBot="1" x14ac:dyDescent="0.35">
      <c r="A1" s="500" t="s">
        <v>326</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1" si="0">VLOOKUP(D3,VL_2020,2,FALSE)</f>
        <v>Revere 1839 TC*</v>
      </c>
      <c r="B3" s="238" t="str">
        <f t="shared" ref="B3:B11" si="1">VLOOKUP(D3,VL_2020,3,FALSE)</f>
        <v>RR</v>
      </c>
      <c r="C3" s="238" t="str">
        <f t="shared" ref="C3:C11" si="2">VLOOKUP(D3,VL_2020,4,FALSE)</f>
        <v>TRE</v>
      </c>
      <c r="D3" s="150" t="s">
        <v>183</v>
      </c>
      <c r="E3" s="359">
        <v>215.05</v>
      </c>
      <c r="F3" s="361" t="s">
        <v>194</v>
      </c>
      <c r="G3" s="363">
        <v>15.1333</v>
      </c>
      <c r="H3" s="365" t="s">
        <v>194</v>
      </c>
      <c r="I3" s="359">
        <v>58.833300000000001</v>
      </c>
      <c r="J3" s="361" t="s">
        <v>195</v>
      </c>
      <c r="K3" s="359">
        <v>86.333299999999994</v>
      </c>
      <c r="L3" s="361" t="s">
        <v>194</v>
      </c>
      <c r="M3" s="359">
        <v>43</v>
      </c>
      <c r="N3" s="365" t="s">
        <v>194</v>
      </c>
      <c r="O3" s="363">
        <v>0</v>
      </c>
      <c r="P3" s="363"/>
      <c r="Q3" s="361"/>
      <c r="R3" s="363"/>
      <c r="S3" s="365"/>
      <c r="T3" s="363"/>
      <c r="U3" s="361"/>
    </row>
    <row r="4" spans="1:21" ht="12.65" customHeight="1" x14ac:dyDescent="0.25">
      <c r="A4" s="44" t="str">
        <f t="shared" si="0"/>
        <v>Dyna-Gro D58VC74 RIB</v>
      </c>
      <c r="B4" s="239" t="str">
        <f t="shared" si="1"/>
        <v>RR</v>
      </c>
      <c r="C4" s="239" t="str">
        <f t="shared" si="2"/>
        <v>VT2P</v>
      </c>
      <c r="D4" s="151" t="s">
        <v>236</v>
      </c>
      <c r="E4" s="322">
        <v>212.88</v>
      </c>
      <c r="F4" s="323" t="s">
        <v>194</v>
      </c>
      <c r="G4" s="305">
        <v>16.566700000000001</v>
      </c>
      <c r="H4" s="310" t="s">
        <v>194</v>
      </c>
      <c r="I4" s="322">
        <v>60.833300000000001</v>
      </c>
      <c r="J4" s="323" t="s">
        <v>199</v>
      </c>
      <c r="K4" s="322">
        <v>91</v>
      </c>
      <c r="L4" s="323" t="s">
        <v>194</v>
      </c>
      <c r="M4" s="322">
        <v>38.333300000000001</v>
      </c>
      <c r="N4" s="310" t="s">
        <v>194</v>
      </c>
      <c r="O4" s="305">
        <v>0</v>
      </c>
      <c r="P4" s="305"/>
      <c r="Q4" s="323"/>
      <c r="R4" s="305"/>
      <c r="S4" s="310"/>
      <c r="T4" s="305"/>
      <c r="U4" s="323"/>
    </row>
    <row r="5" spans="1:21" ht="12.5" x14ac:dyDescent="0.25">
      <c r="A5" s="44" t="str">
        <f t="shared" si="0"/>
        <v>Innvictis A1993 T</v>
      </c>
      <c r="B5" s="239" t="str">
        <f t="shared" si="1"/>
        <v>RR</v>
      </c>
      <c r="C5" s="239" t="str">
        <f t="shared" si="2"/>
        <v>TRE</v>
      </c>
      <c r="D5" s="151" t="s">
        <v>241</v>
      </c>
      <c r="E5" s="322">
        <v>204.4</v>
      </c>
      <c r="F5" s="323" t="s">
        <v>194</v>
      </c>
      <c r="G5" s="305">
        <v>14.166700000000001</v>
      </c>
      <c r="H5" s="310" t="s">
        <v>194</v>
      </c>
      <c r="I5" s="322">
        <v>58.1</v>
      </c>
      <c r="J5" s="323" t="s">
        <v>201</v>
      </c>
      <c r="K5" s="322">
        <v>94</v>
      </c>
      <c r="L5" s="323" t="s">
        <v>194</v>
      </c>
      <c r="M5" s="322">
        <v>50</v>
      </c>
      <c r="N5" s="310" t="s">
        <v>194</v>
      </c>
      <c r="O5" s="305">
        <v>0</v>
      </c>
      <c r="P5" s="305"/>
      <c r="Q5" s="323"/>
      <c r="R5" s="305"/>
      <c r="S5" s="310"/>
      <c r="T5" s="305"/>
      <c r="U5" s="323"/>
    </row>
    <row r="6" spans="1:21" ht="12.5" x14ac:dyDescent="0.25">
      <c r="A6" s="44" t="str">
        <f t="shared" si="0"/>
        <v>Integra 6915 TRE</v>
      </c>
      <c r="B6" s="239" t="str">
        <f t="shared" si="1"/>
        <v>RR</v>
      </c>
      <c r="C6" s="239" t="str">
        <f t="shared" si="2"/>
        <v>TRE</v>
      </c>
      <c r="D6" s="151" t="s">
        <v>244</v>
      </c>
      <c r="E6" s="322">
        <v>196.54</v>
      </c>
      <c r="F6" s="323" t="s">
        <v>194</v>
      </c>
      <c r="G6" s="305">
        <v>15.966699999999999</v>
      </c>
      <c r="H6" s="310" t="s">
        <v>194</v>
      </c>
      <c r="I6" s="322">
        <v>59.833300000000001</v>
      </c>
      <c r="J6" s="323" t="s">
        <v>203</v>
      </c>
      <c r="K6" s="322">
        <v>90</v>
      </c>
      <c r="L6" s="323" t="s">
        <v>194</v>
      </c>
      <c r="M6" s="322">
        <v>47.666699999999999</v>
      </c>
      <c r="N6" s="310" t="s">
        <v>194</v>
      </c>
      <c r="O6" s="305">
        <v>0</v>
      </c>
      <c r="P6" s="305"/>
      <c r="Q6" s="323"/>
      <c r="R6" s="305"/>
      <c r="S6" s="310"/>
      <c r="T6" s="305"/>
      <c r="U6" s="323"/>
    </row>
    <row r="7" spans="1:21" ht="12.5" x14ac:dyDescent="0.25">
      <c r="A7" s="151" t="str">
        <f t="shared" si="0"/>
        <v>Progeny PGY 9117 VT2P</v>
      </c>
      <c r="B7" s="240" t="str">
        <f t="shared" si="1"/>
        <v>RR</v>
      </c>
      <c r="C7" s="240" t="str">
        <f t="shared" si="2"/>
        <v>VT2P</v>
      </c>
      <c r="D7" s="45" t="s">
        <v>100</v>
      </c>
      <c r="E7" s="320">
        <v>191.89</v>
      </c>
      <c r="F7" s="321" t="s">
        <v>194</v>
      </c>
      <c r="G7" s="304">
        <v>16.100000000000001</v>
      </c>
      <c r="H7" s="96" t="s">
        <v>194</v>
      </c>
      <c r="I7" s="320">
        <v>58.7333</v>
      </c>
      <c r="J7" s="321" t="s">
        <v>195</v>
      </c>
      <c r="K7" s="320">
        <v>91.698800000000006</v>
      </c>
      <c r="L7" s="321" t="s">
        <v>194</v>
      </c>
      <c r="M7" s="320">
        <v>38.155799999999999</v>
      </c>
      <c r="N7" s="96" t="s">
        <v>194</v>
      </c>
      <c r="O7" s="304">
        <v>0</v>
      </c>
      <c r="P7" s="304"/>
      <c r="Q7" s="321"/>
      <c r="R7" s="304"/>
      <c r="S7" s="96"/>
      <c r="T7" s="304"/>
      <c r="U7" s="321"/>
    </row>
    <row r="8" spans="1:21" ht="12.5" x14ac:dyDescent="0.25">
      <c r="A8" s="44" t="str">
        <f t="shared" si="0"/>
        <v>Dekalb DKC 68-35 VT2P*</v>
      </c>
      <c r="B8" s="239" t="str">
        <f t="shared" si="1"/>
        <v>RR</v>
      </c>
      <c r="C8" s="239" t="str">
        <f t="shared" si="2"/>
        <v>VT2P</v>
      </c>
      <c r="D8" s="151" t="s">
        <v>174</v>
      </c>
      <c r="E8" s="322">
        <v>186.16</v>
      </c>
      <c r="F8" s="323" t="s">
        <v>194</v>
      </c>
      <c r="G8" s="305">
        <v>16.100000000000001</v>
      </c>
      <c r="H8" s="310" t="s">
        <v>194</v>
      </c>
      <c r="I8" s="322">
        <v>59.5</v>
      </c>
      <c r="J8" s="323" t="s">
        <v>198</v>
      </c>
      <c r="K8" s="322">
        <v>79.333299999999994</v>
      </c>
      <c r="L8" s="323" t="s">
        <v>194</v>
      </c>
      <c r="M8" s="322">
        <v>34.333300000000001</v>
      </c>
      <c r="N8" s="310" t="s">
        <v>194</v>
      </c>
      <c r="O8" s="305">
        <v>0</v>
      </c>
      <c r="P8" s="305"/>
      <c r="Q8" s="323"/>
      <c r="R8" s="305"/>
      <c r="S8" s="310"/>
      <c r="T8" s="305"/>
      <c r="U8" s="323"/>
    </row>
    <row r="9" spans="1:21" ht="12.5" x14ac:dyDescent="0.25">
      <c r="A9" s="44" t="str">
        <f t="shared" si="0"/>
        <v>Innvictis A1792 T</v>
      </c>
      <c r="B9" s="239" t="str">
        <f t="shared" si="1"/>
        <v>RR</v>
      </c>
      <c r="C9" s="239" t="str">
        <f t="shared" si="2"/>
        <v>TRE</v>
      </c>
      <c r="D9" s="45" t="s">
        <v>240</v>
      </c>
      <c r="E9" s="320">
        <v>182.08</v>
      </c>
      <c r="F9" s="321" t="s">
        <v>194</v>
      </c>
      <c r="G9" s="304">
        <v>16.7</v>
      </c>
      <c r="H9" s="96" t="s">
        <v>194</v>
      </c>
      <c r="I9" s="320">
        <v>61.2333</v>
      </c>
      <c r="J9" s="321" t="s">
        <v>194</v>
      </c>
      <c r="K9" s="320">
        <v>86</v>
      </c>
      <c r="L9" s="321" t="s">
        <v>194</v>
      </c>
      <c r="M9" s="320">
        <v>40.333300000000001</v>
      </c>
      <c r="N9" s="96" t="s">
        <v>194</v>
      </c>
      <c r="O9" s="304">
        <v>0</v>
      </c>
      <c r="P9" s="304"/>
      <c r="Q9" s="321"/>
      <c r="R9" s="304"/>
      <c r="S9" s="96"/>
      <c r="T9" s="304"/>
      <c r="U9" s="321"/>
    </row>
    <row r="10" spans="1:21" ht="12.5" x14ac:dyDescent="0.25">
      <c r="A10" s="151" t="str">
        <f t="shared" si="0"/>
        <v>Progeny PGY 2118 VT2P</v>
      </c>
      <c r="B10" s="240" t="str">
        <f t="shared" si="1"/>
        <v>RR</v>
      </c>
      <c r="C10" s="240" t="str">
        <f t="shared" si="2"/>
        <v>VT2P</v>
      </c>
      <c r="D10" s="45" t="s">
        <v>132</v>
      </c>
      <c r="E10" s="320">
        <v>173.54</v>
      </c>
      <c r="F10" s="321" t="s">
        <v>194</v>
      </c>
      <c r="G10" s="304">
        <v>16.166699999999999</v>
      </c>
      <c r="H10" s="96" t="s">
        <v>194</v>
      </c>
      <c r="I10" s="320">
        <v>61.133299999999998</v>
      </c>
      <c r="J10" s="321" t="s">
        <v>199</v>
      </c>
      <c r="K10" s="320">
        <v>82.333299999999994</v>
      </c>
      <c r="L10" s="321" t="s">
        <v>194</v>
      </c>
      <c r="M10" s="320">
        <v>39.333300000000001</v>
      </c>
      <c r="N10" s="96" t="s">
        <v>194</v>
      </c>
      <c r="O10" s="304">
        <v>0</v>
      </c>
      <c r="P10" s="304"/>
      <c r="Q10" s="321"/>
      <c r="R10" s="304"/>
      <c r="S10" s="96"/>
      <c r="T10" s="304"/>
      <c r="U10" s="321"/>
    </row>
    <row r="11" spans="1:21" ht="12.5" x14ac:dyDescent="0.25">
      <c r="A11" s="44" t="str">
        <f t="shared" si="0"/>
        <v xml:space="preserve">Pioneer P17677YHR </v>
      </c>
      <c r="B11" s="239" t="str">
        <f t="shared" si="1"/>
        <v>RR, LL</v>
      </c>
      <c r="C11" s="239" t="str">
        <f t="shared" si="2"/>
        <v>YGCB, HX1</v>
      </c>
      <c r="D11" s="45" t="s">
        <v>246</v>
      </c>
      <c r="E11" s="320">
        <v>155.27000000000001</v>
      </c>
      <c r="F11" s="321" t="s">
        <v>194</v>
      </c>
      <c r="G11" s="304">
        <v>15.666700000000001</v>
      </c>
      <c r="H11" s="96" t="s">
        <v>194</v>
      </c>
      <c r="I11" s="320">
        <v>59.966700000000003</v>
      </c>
      <c r="J11" s="321" t="s">
        <v>203</v>
      </c>
      <c r="K11" s="320">
        <v>89.333299999999994</v>
      </c>
      <c r="L11" s="321" t="s">
        <v>194</v>
      </c>
      <c r="M11" s="320">
        <v>40</v>
      </c>
      <c r="N11" s="96" t="s">
        <v>194</v>
      </c>
      <c r="O11" s="304">
        <v>0</v>
      </c>
      <c r="P11" s="304"/>
      <c r="Q11" s="321"/>
      <c r="R11" s="304"/>
      <c r="S11" s="96"/>
      <c r="T11" s="304"/>
      <c r="U11" s="321"/>
    </row>
    <row r="12" spans="1:21" x14ac:dyDescent="0.3">
      <c r="A12" s="59" t="s">
        <v>219</v>
      </c>
      <c r="B12" s="59"/>
      <c r="C12" s="59"/>
      <c r="D12" s="58"/>
      <c r="E12" s="326">
        <v>190.87</v>
      </c>
      <c r="F12" s="327"/>
      <c r="G12" s="117">
        <v>15.8407</v>
      </c>
      <c r="H12" s="102"/>
      <c r="I12" s="326">
        <v>59.796300000000002</v>
      </c>
      <c r="J12" s="327"/>
      <c r="K12" s="326">
        <v>87.781400000000005</v>
      </c>
      <c r="L12" s="327"/>
      <c r="M12" s="112">
        <v>41.2395</v>
      </c>
      <c r="N12" s="102"/>
      <c r="O12" s="336">
        <v>0</v>
      </c>
      <c r="P12" s="341"/>
      <c r="Q12" s="327"/>
      <c r="R12" s="117"/>
      <c r="S12" s="102"/>
      <c r="T12" s="341"/>
      <c r="U12" s="327"/>
    </row>
    <row r="13" spans="1:21" x14ac:dyDescent="0.3">
      <c r="A13" s="46" t="s">
        <v>220</v>
      </c>
      <c r="B13" s="46"/>
      <c r="C13" s="46"/>
      <c r="D13" s="48"/>
      <c r="E13" s="328">
        <v>26.954899999999999</v>
      </c>
      <c r="F13" s="329"/>
      <c r="G13" s="314">
        <v>0.74360000000000004</v>
      </c>
      <c r="H13" s="313"/>
      <c r="I13" s="328">
        <v>0.55620000000000003</v>
      </c>
      <c r="J13" s="329"/>
      <c r="K13" s="328">
        <v>9.5729000000000006</v>
      </c>
      <c r="L13" s="329"/>
      <c r="M13" s="312">
        <v>5.0364000000000004</v>
      </c>
      <c r="N13" s="313"/>
      <c r="O13" s="337">
        <v>0</v>
      </c>
      <c r="P13" s="342"/>
      <c r="Q13" s="329"/>
      <c r="R13" s="314"/>
      <c r="S13" s="313"/>
      <c r="T13" s="342"/>
      <c r="U13" s="329"/>
    </row>
    <row r="14" spans="1:21" ht="15" x14ac:dyDescent="0.4">
      <c r="A14" s="47" t="s">
        <v>221</v>
      </c>
      <c r="B14" s="242"/>
      <c r="C14" s="242"/>
      <c r="D14" s="28"/>
      <c r="E14" s="330" t="s">
        <v>164</v>
      </c>
      <c r="F14" s="331"/>
      <c r="G14" s="317" t="s">
        <v>164</v>
      </c>
      <c r="H14" s="316"/>
      <c r="I14" s="330">
        <v>1.67</v>
      </c>
      <c r="J14" s="331"/>
      <c r="K14" s="330" t="s">
        <v>164</v>
      </c>
      <c r="L14" s="331"/>
      <c r="M14" s="315" t="s">
        <v>164</v>
      </c>
      <c r="N14" s="316"/>
      <c r="O14" s="338" t="s">
        <v>333</v>
      </c>
      <c r="P14" s="343"/>
      <c r="Q14" s="331"/>
      <c r="R14" s="317"/>
      <c r="S14" s="316"/>
      <c r="T14" s="343"/>
      <c r="U14" s="331"/>
    </row>
    <row r="15" spans="1:21" ht="13.5" thickBot="1" x14ac:dyDescent="0.35">
      <c r="A15" s="345" t="s">
        <v>222</v>
      </c>
      <c r="B15" s="346"/>
      <c r="C15" s="346"/>
      <c r="D15" s="347"/>
      <c r="E15" s="354">
        <v>11.788562886999999</v>
      </c>
      <c r="F15" s="333"/>
      <c r="G15" s="335">
        <v>8.1307978384999995</v>
      </c>
      <c r="H15" s="334"/>
      <c r="I15" s="332">
        <v>1.6111440288000001</v>
      </c>
      <c r="J15" s="333"/>
      <c r="K15" s="354">
        <v>8.6774599329999997</v>
      </c>
      <c r="L15" s="333"/>
      <c r="M15" s="335">
        <v>14.637156637</v>
      </c>
      <c r="N15" s="334"/>
      <c r="O15" s="351"/>
      <c r="P15" s="352"/>
      <c r="Q15" s="333"/>
      <c r="R15" s="350"/>
      <c r="S15" s="334"/>
      <c r="T15" s="352"/>
      <c r="U15" s="333"/>
    </row>
    <row r="16" spans="1:21"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U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87" priority="23">
      <formula>MOD(ROW(),2)=0</formula>
    </cfRule>
  </conditionalFormatting>
  <conditionalFormatting sqref="E3:E11">
    <cfRule type="top10" dxfId="86" priority="5" percent="1" rank="25"/>
    <cfRule type="aboveAverage" dxfId="85" priority="6" stopIfTrue="1"/>
  </conditionalFormatting>
  <conditionalFormatting sqref="F3:F11 H3:H11 J3:J11 L3:L11 N3:N11 Q3:Q11 S3:S11 U3:U11">
    <cfRule type="containsText" priority="3" stopIfTrue="1" operator="containsText" text="AA">
      <formula>NOT(ISERROR(SEARCH("AA",F3)))</formula>
    </cfRule>
    <cfRule type="containsText" dxfId="84" priority="4" stopIfTrue="1" operator="containsText" text="A">
      <formula>NOT(ISERROR(SEARCH("A",F3)))</formula>
    </cfRule>
  </conditionalFormatting>
  <conditionalFormatting sqref="G3:G11">
    <cfRule type="top10" dxfId="83" priority="7" percent="1" rank="25"/>
    <cfRule type="aboveAverage" dxfId="82" priority="10" stopIfTrue="1"/>
  </conditionalFormatting>
  <conditionalFormatting sqref="I3:I11">
    <cfRule type="top10" dxfId="81" priority="1" percent="1" rank="25"/>
    <cfRule type="aboveAverage" dxfId="80" priority="2" stopIfTrue="1"/>
  </conditionalFormatting>
  <conditionalFormatting sqref="K3:K11">
    <cfRule type="top10" dxfId="79" priority="8" percent="1" rank="25"/>
    <cfRule type="aboveAverage" dxfId="78" priority="9" stopIfTrue="1"/>
  </conditionalFormatting>
  <conditionalFormatting sqref="M3:M11">
    <cfRule type="top10" dxfId="77" priority="11" percent="1" rank="25"/>
    <cfRule type="aboveAverage" dxfId="76" priority="12" stopIfTrue="1"/>
  </conditionalFormatting>
  <conditionalFormatting sqref="O3:O11">
    <cfRule type="top10" dxfId="75" priority="13" percent="1" rank="25"/>
    <cfRule type="aboveAverage" dxfId="74" priority="14" stopIfTrue="1"/>
  </conditionalFormatting>
  <conditionalFormatting sqref="P3:P11">
    <cfRule type="top10" dxfId="73" priority="17" percent="1" rank="25"/>
    <cfRule type="aboveAverage" dxfId="72" priority="18" stopIfTrue="1"/>
  </conditionalFormatting>
  <conditionalFormatting sqref="R3:R11">
    <cfRule type="top10" dxfId="71" priority="19" percent="1" rank="25"/>
    <cfRule type="aboveAverage" dxfId="70" priority="20" stopIfTrue="1"/>
  </conditionalFormatting>
  <conditionalFormatting sqref="T3:T11">
    <cfRule type="top10" dxfId="69" priority="21" percent="1" rank="25"/>
    <cfRule type="aboveAverage" dxfId="68" priority="22" stopIfTrue="1"/>
  </conditionalFormatting>
  <pageMargins left="0.5" right="0.5" top="0.5" bottom="0.5" header="0.3" footer="0.3"/>
  <pageSetup orientation="landscape"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tabColor theme="6" tint="0.59999389629810485"/>
    <pageSetUpPr fitToPage="1"/>
  </sheetPr>
  <dimension ref="A1:U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268</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12" si="0">VLOOKUP(D3,VL_2020,2,FALSE)</f>
        <v>Great Heart Seed HT-7360 VT2</v>
      </c>
      <c r="B3" s="238" t="str">
        <f t="shared" ref="B3:B12" si="1">VLOOKUP(D3,VL_2020,3,FALSE)</f>
        <v>RR</v>
      </c>
      <c r="C3" s="238" t="str">
        <f t="shared" ref="C3:C12" si="2">VLOOKUP(D3,VL_2020,4,FALSE)</f>
        <v>VT2P</v>
      </c>
      <c r="D3" s="72" t="s">
        <v>226</v>
      </c>
      <c r="E3" s="318">
        <v>203.84</v>
      </c>
      <c r="F3" s="319" t="s">
        <v>194</v>
      </c>
      <c r="G3" s="303">
        <v>13.9633</v>
      </c>
      <c r="H3" s="101" t="s">
        <v>194</v>
      </c>
      <c r="I3" s="318">
        <v>54.6267</v>
      </c>
      <c r="J3" s="101" t="s">
        <v>194</v>
      </c>
      <c r="K3" s="318"/>
      <c r="L3" s="319"/>
      <c r="M3" s="318"/>
      <c r="N3" s="101"/>
      <c r="O3" s="303"/>
      <c r="P3" s="303"/>
      <c r="Q3" s="319"/>
      <c r="R3" s="303"/>
      <c r="S3" s="101"/>
      <c r="T3" s="303"/>
      <c r="U3" s="319"/>
    </row>
    <row r="4" spans="1:21" ht="12.65" customHeight="1" x14ac:dyDescent="0.25">
      <c r="A4" s="44" t="str">
        <f t="shared" si="0"/>
        <v>Dekalb DKC 111-35 VT2P RIB</v>
      </c>
      <c r="B4" s="239" t="str">
        <f t="shared" si="1"/>
        <v>RR</v>
      </c>
      <c r="C4" s="239" t="str">
        <f t="shared" si="2"/>
        <v>VT2P</v>
      </c>
      <c r="D4" s="151" t="s">
        <v>224</v>
      </c>
      <c r="E4" s="322">
        <v>185.45</v>
      </c>
      <c r="F4" s="323" t="s">
        <v>194</v>
      </c>
      <c r="G4" s="305">
        <v>14.2867</v>
      </c>
      <c r="H4" s="310" t="s">
        <v>194</v>
      </c>
      <c r="I4" s="322">
        <v>53.1233</v>
      </c>
      <c r="J4" s="310" t="s">
        <v>194</v>
      </c>
      <c r="K4" s="322"/>
      <c r="L4" s="323"/>
      <c r="M4" s="322"/>
      <c r="N4" s="310"/>
      <c r="O4" s="305"/>
      <c r="P4" s="305"/>
      <c r="Q4" s="323"/>
      <c r="R4" s="305"/>
      <c r="S4" s="310"/>
      <c r="T4" s="305"/>
      <c r="U4" s="323"/>
    </row>
    <row r="5" spans="1:21" ht="12.65" customHeight="1" x14ac:dyDescent="0.25">
      <c r="A5" s="151" t="str">
        <f t="shared" si="0"/>
        <v>Innvictis A1292 VT2P</v>
      </c>
      <c r="B5" s="240" t="str">
        <f t="shared" si="1"/>
        <v>RR</v>
      </c>
      <c r="C5" s="240" t="str">
        <f t="shared" si="2"/>
        <v>VT2P</v>
      </c>
      <c r="D5" s="45" t="s">
        <v>178</v>
      </c>
      <c r="E5" s="320">
        <v>181.23</v>
      </c>
      <c r="F5" s="321" t="s">
        <v>194</v>
      </c>
      <c r="G5" s="304">
        <v>14.3</v>
      </c>
      <c r="H5" s="96" t="s">
        <v>194</v>
      </c>
      <c r="I5" s="320">
        <v>53.83</v>
      </c>
      <c r="J5" s="96" t="s">
        <v>194</v>
      </c>
      <c r="K5" s="320"/>
      <c r="L5" s="321"/>
      <c r="M5" s="320"/>
      <c r="N5" s="96"/>
      <c r="O5" s="304"/>
      <c r="P5" s="304"/>
      <c r="Q5" s="321"/>
      <c r="R5" s="304"/>
      <c r="S5" s="96"/>
      <c r="T5" s="304"/>
      <c r="U5" s="321"/>
    </row>
    <row r="6" spans="1:21" ht="12.5" x14ac:dyDescent="0.25">
      <c r="A6" s="44" t="str">
        <f t="shared" si="0"/>
        <v xml:space="preserve">Revere 113-T4C </v>
      </c>
      <c r="B6" s="239" t="str">
        <f t="shared" si="1"/>
        <v>RR</v>
      </c>
      <c r="C6" s="239" t="str">
        <f t="shared" si="2"/>
        <v>CB, VP</v>
      </c>
      <c r="D6" s="45" t="s">
        <v>230</v>
      </c>
      <c r="E6" s="320">
        <v>179.35</v>
      </c>
      <c r="F6" s="321" t="s">
        <v>194</v>
      </c>
      <c r="G6" s="304">
        <v>14.6967</v>
      </c>
      <c r="H6" s="96" t="s">
        <v>194</v>
      </c>
      <c r="I6" s="320">
        <v>52.62</v>
      </c>
      <c r="J6" s="96" t="s">
        <v>194</v>
      </c>
      <c r="K6" s="320"/>
      <c r="L6" s="321"/>
      <c r="M6" s="320"/>
      <c r="N6" s="96"/>
      <c r="O6" s="304"/>
      <c r="P6" s="304"/>
      <c r="Q6" s="321"/>
      <c r="R6" s="304"/>
      <c r="S6" s="96"/>
      <c r="T6" s="304"/>
      <c r="U6" s="321"/>
    </row>
    <row r="7" spans="1:21" ht="12.5" x14ac:dyDescent="0.25">
      <c r="A7" s="44" t="str">
        <f t="shared" si="0"/>
        <v>Dyna-Gro D51VC95 RIB</v>
      </c>
      <c r="B7" s="239" t="str">
        <f t="shared" si="1"/>
        <v>RR</v>
      </c>
      <c r="C7" s="239" t="str">
        <f t="shared" si="2"/>
        <v>VT2P</v>
      </c>
      <c r="D7" s="151" t="s">
        <v>225</v>
      </c>
      <c r="E7" s="322">
        <v>177.53</v>
      </c>
      <c r="F7" s="323" t="s">
        <v>194</v>
      </c>
      <c r="G7" s="305">
        <v>13.646699999999999</v>
      </c>
      <c r="H7" s="310" t="s">
        <v>194</v>
      </c>
      <c r="I7" s="322">
        <v>52.116700000000002</v>
      </c>
      <c r="J7" s="310" t="s">
        <v>194</v>
      </c>
      <c r="K7" s="322"/>
      <c r="L7" s="323"/>
      <c r="M7" s="322"/>
      <c r="N7" s="310"/>
      <c r="O7" s="305"/>
      <c r="P7" s="305"/>
      <c r="Q7" s="323"/>
      <c r="R7" s="305"/>
      <c r="S7" s="310"/>
      <c r="T7" s="305"/>
      <c r="U7" s="323"/>
    </row>
    <row r="8" spans="1:21" ht="12.5" x14ac:dyDescent="0.25">
      <c r="A8" s="44" t="str">
        <f t="shared" si="0"/>
        <v>Innvictis A1072 VT2P RIB</v>
      </c>
      <c r="B8" s="239" t="str">
        <f t="shared" si="1"/>
        <v>RR</v>
      </c>
      <c r="C8" s="239" t="str">
        <f t="shared" si="2"/>
        <v>VT2P</v>
      </c>
      <c r="D8" s="151" t="s">
        <v>227</v>
      </c>
      <c r="E8" s="322">
        <v>155.22</v>
      </c>
      <c r="F8" s="323" t="s">
        <v>194</v>
      </c>
      <c r="G8" s="305">
        <v>13.72</v>
      </c>
      <c r="H8" s="310" t="s">
        <v>194</v>
      </c>
      <c r="I8" s="322">
        <v>56.67</v>
      </c>
      <c r="J8" s="310" t="s">
        <v>194</v>
      </c>
      <c r="K8" s="322"/>
      <c r="L8" s="323"/>
      <c r="M8" s="322"/>
      <c r="N8" s="310"/>
      <c r="O8" s="305"/>
      <c r="P8" s="305"/>
      <c r="Q8" s="323"/>
      <c r="R8" s="305"/>
      <c r="S8" s="310"/>
      <c r="T8" s="305"/>
      <c r="U8" s="323"/>
    </row>
    <row r="9" spans="1:21" ht="12.5" x14ac:dyDescent="0.25">
      <c r="A9" s="44" t="str">
        <f t="shared" si="0"/>
        <v>Dyna-Gro D53VC54 RIB</v>
      </c>
      <c r="B9" s="239" t="str">
        <f t="shared" si="1"/>
        <v>RR</v>
      </c>
      <c r="C9" s="239" t="str">
        <f t="shared" si="2"/>
        <v>VT2P</v>
      </c>
      <c r="D9" s="151" t="s">
        <v>176</v>
      </c>
      <c r="E9" s="322">
        <v>152.33000000000001</v>
      </c>
      <c r="F9" s="323" t="s">
        <v>194</v>
      </c>
      <c r="G9" s="305">
        <v>13.726699999999999</v>
      </c>
      <c r="H9" s="310" t="s">
        <v>194</v>
      </c>
      <c r="I9" s="322">
        <v>55.87</v>
      </c>
      <c r="J9" s="310" t="s">
        <v>194</v>
      </c>
      <c r="K9" s="322"/>
      <c r="L9" s="323"/>
      <c r="M9" s="322"/>
      <c r="N9" s="310"/>
      <c r="O9" s="305"/>
      <c r="P9" s="305"/>
      <c r="Q9" s="323"/>
      <c r="R9" s="305"/>
      <c r="S9" s="310"/>
      <c r="T9" s="305"/>
      <c r="U9" s="323"/>
    </row>
    <row r="10" spans="1:21" ht="12.5" x14ac:dyDescent="0.25">
      <c r="A10" s="151" t="str">
        <f t="shared" si="0"/>
        <v>Progeny PGY 2010 TRE</v>
      </c>
      <c r="B10" s="240" t="str">
        <f t="shared" si="1"/>
        <v>RR</v>
      </c>
      <c r="C10" s="240" t="str">
        <f t="shared" si="2"/>
        <v>TRE</v>
      </c>
      <c r="D10" s="45" t="s">
        <v>181</v>
      </c>
      <c r="E10" s="320">
        <v>149.80000000000001</v>
      </c>
      <c r="F10" s="321" t="s">
        <v>194</v>
      </c>
      <c r="G10" s="304">
        <v>14.0467</v>
      </c>
      <c r="H10" s="96" t="s">
        <v>194</v>
      </c>
      <c r="I10" s="320">
        <v>56.726700000000001</v>
      </c>
      <c r="J10" s="96" t="s">
        <v>194</v>
      </c>
      <c r="K10" s="320"/>
      <c r="L10" s="321"/>
      <c r="M10" s="320"/>
      <c r="N10" s="96"/>
      <c r="O10" s="304"/>
      <c r="P10" s="304"/>
      <c r="Q10" s="321"/>
      <c r="R10" s="304"/>
      <c r="S10" s="96"/>
      <c r="T10" s="304"/>
      <c r="U10" s="321"/>
    </row>
    <row r="11" spans="1:21" ht="12.5" x14ac:dyDescent="0.25">
      <c r="A11" s="151" t="str">
        <f t="shared" si="0"/>
        <v xml:space="preserve">Pioneer P13841PWUE </v>
      </c>
      <c r="B11" s="240" t="str">
        <f t="shared" si="1"/>
        <v>RR, LL, ENL, FOP</v>
      </c>
      <c r="C11" s="240" t="str">
        <f t="shared" si="2"/>
        <v>AVBL, VT2P, HX1</v>
      </c>
      <c r="D11" s="45" t="s">
        <v>229</v>
      </c>
      <c r="E11" s="320">
        <v>147.27000000000001</v>
      </c>
      <c r="F11" s="321" t="s">
        <v>194</v>
      </c>
      <c r="G11" s="304">
        <v>13.166700000000001</v>
      </c>
      <c r="H11" s="96" t="s">
        <v>194</v>
      </c>
      <c r="I11" s="320">
        <v>53.113300000000002</v>
      </c>
      <c r="J11" s="96" t="s">
        <v>194</v>
      </c>
      <c r="K11" s="320"/>
      <c r="L11" s="321"/>
      <c r="M11" s="320"/>
      <c r="N11" s="96"/>
      <c r="O11" s="304"/>
      <c r="P11" s="304"/>
      <c r="Q11" s="321"/>
      <c r="R11" s="304"/>
      <c r="S11" s="96"/>
      <c r="T11" s="304"/>
      <c r="U11" s="321"/>
    </row>
    <row r="12" spans="1:21" ht="12.5" x14ac:dyDescent="0.25">
      <c r="A12" s="151" t="str">
        <f t="shared" si="0"/>
        <v xml:space="preserve">Pioneer P13777PWUE </v>
      </c>
      <c r="B12" s="240" t="str">
        <f t="shared" si="1"/>
        <v>RR, LL, ENL, FOP</v>
      </c>
      <c r="C12" s="240" t="str">
        <f t="shared" si="2"/>
        <v>AVBL, VT2P, HX1</v>
      </c>
      <c r="D12" s="151" t="s">
        <v>228</v>
      </c>
      <c r="E12" s="360">
        <v>145.47</v>
      </c>
      <c r="F12" s="362" t="s">
        <v>194</v>
      </c>
      <c r="G12" s="364">
        <v>14.65</v>
      </c>
      <c r="H12" s="366" t="s">
        <v>194</v>
      </c>
      <c r="I12" s="360">
        <v>55.713299999999997</v>
      </c>
      <c r="J12" s="366" t="s">
        <v>194</v>
      </c>
      <c r="K12" s="360"/>
      <c r="L12" s="362"/>
      <c r="M12" s="360"/>
      <c r="N12" s="366"/>
      <c r="O12" s="364"/>
      <c r="P12" s="364"/>
      <c r="Q12" s="362"/>
      <c r="R12" s="364"/>
      <c r="S12" s="366"/>
      <c r="T12" s="364"/>
      <c r="U12" s="362"/>
    </row>
    <row r="13" spans="1:21" x14ac:dyDescent="0.3">
      <c r="A13" s="59" t="s">
        <v>219</v>
      </c>
      <c r="B13" s="59"/>
      <c r="C13" s="59"/>
      <c r="D13" s="58"/>
      <c r="E13" s="326">
        <v>167.75</v>
      </c>
      <c r="F13" s="327"/>
      <c r="G13" s="117">
        <v>14.020300000000001</v>
      </c>
      <c r="H13" s="102"/>
      <c r="I13" s="326">
        <v>54.441000000000003</v>
      </c>
      <c r="J13" s="102"/>
      <c r="K13" s="326"/>
      <c r="L13" s="327"/>
      <c r="M13" s="112"/>
      <c r="N13" s="102"/>
      <c r="O13" s="336"/>
      <c r="P13" s="341"/>
      <c r="Q13" s="327"/>
      <c r="R13" s="117"/>
      <c r="S13" s="102"/>
      <c r="T13" s="341"/>
      <c r="U13" s="327"/>
    </row>
    <row r="14" spans="1:21" x14ac:dyDescent="0.3">
      <c r="A14" s="46" t="s">
        <v>220</v>
      </c>
      <c r="B14" s="46"/>
      <c r="C14" s="46"/>
      <c r="D14" s="48"/>
      <c r="E14" s="328">
        <v>15.0664</v>
      </c>
      <c r="F14" s="329"/>
      <c r="G14" s="314">
        <v>0.5665</v>
      </c>
      <c r="H14" s="313"/>
      <c r="I14" s="328">
        <v>1.5638000000000001</v>
      </c>
      <c r="J14" s="313"/>
      <c r="K14" s="328"/>
      <c r="L14" s="329"/>
      <c r="M14" s="312"/>
      <c r="N14" s="313"/>
      <c r="O14" s="337"/>
      <c r="P14" s="342"/>
      <c r="Q14" s="329"/>
      <c r="R14" s="314"/>
      <c r="S14" s="313"/>
      <c r="T14" s="342"/>
      <c r="U14" s="329"/>
    </row>
    <row r="15" spans="1:21" ht="12.75" customHeight="1" x14ac:dyDescent="0.4">
      <c r="A15" s="47" t="s">
        <v>221</v>
      </c>
      <c r="B15" s="242"/>
      <c r="C15" s="242"/>
      <c r="D15" s="28"/>
      <c r="E15" s="330" t="s">
        <v>164</v>
      </c>
      <c r="F15" s="331"/>
      <c r="G15" s="317" t="s">
        <v>164</v>
      </c>
      <c r="H15" s="316"/>
      <c r="I15" s="330" t="s">
        <v>164</v>
      </c>
      <c r="J15" s="316"/>
      <c r="K15" s="330"/>
      <c r="L15" s="331"/>
      <c r="M15" s="315"/>
      <c r="N15" s="316"/>
      <c r="O15" s="338"/>
      <c r="P15" s="343"/>
      <c r="Q15" s="331"/>
      <c r="R15" s="317"/>
      <c r="S15" s="316"/>
      <c r="T15" s="343"/>
      <c r="U15" s="331"/>
    </row>
    <row r="16" spans="1:21" ht="12.75" customHeight="1" thickBot="1" x14ac:dyDescent="0.35">
      <c r="A16" s="345" t="s">
        <v>222</v>
      </c>
      <c r="B16" s="346"/>
      <c r="C16" s="346"/>
      <c r="D16" s="347"/>
      <c r="E16" s="332">
        <v>15.556354987000001</v>
      </c>
      <c r="F16" s="333"/>
      <c r="G16" s="335">
        <v>6.9981886095999997</v>
      </c>
      <c r="H16" s="334"/>
      <c r="I16" s="354">
        <v>4.9752184149999996</v>
      </c>
      <c r="J16" s="334"/>
      <c r="K16" s="332"/>
      <c r="L16" s="333"/>
      <c r="M16" s="335"/>
      <c r="N16" s="334"/>
      <c r="O16" s="348"/>
      <c r="P16" s="349"/>
      <c r="Q16" s="333"/>
      <c r="R16" s="350"/>
      <c r="S16" s="334"/>
      <c r="T16" s="349"/>
      <c r="U16" s="333"/>
    </row>
    <row r="17" spans="1:21" ht="12.75" customHeight="1" x14ac:dyDescent="0.3">
      <c r="A17" s="6"/>
      <c r="B17" s="7"/>
      <c r="C17" s="7"/>
      <c r="D17" s="6"/>
      <c r="E17" s="108"/>
      <c r="F17" s="98"/>
      <c r="G17" s="113"/>
      <c r="H17" s="103"/>
      <c r="I17" s="114"/>
      <c r="J17" s="57"/>
      <c r="M17" s="118"/>
      <c r="N17" s="106"/>
      <c r="O17" s="10"/>
      <c r="P17" s="114"/>
      <c r="Q17" s="57"/>
      <c r="R17" s="114"/>
      <c r="S17" s="57"/>
      <c r="T17" s="114"/>
      <c r="U17" s="57"/>
    </row>
    <row r="18" spans="1:21" s="1" customFormat="1" x14ac:dyDescent="0.3">
      <c r="A18" s="9"/>
      <c r="B18" s="7"/>
      <c r="C18" s="7"/>
      <c r="D18" s="6"/>
      <c r="E18" s="55"/>
      <c r="F18" s="56"/>
      <c r="G18" s="114"/>
      <c r="H18" s="57"/>
      <c r="I18" s="114"/>
      <c r="J18" s="57"/>
      <c r="K18" s="118"/>
      <c r="L18" s="106"/>
      <c r="M18" s="114"/>
      <c r="N18" s="57"/>
      <c r="O18" s="3"/>
      <c r="P18" s="114"/>
      <c r="Q18" s="57"/>
      <c r="R18" s="114"/>
      <c r="S18" s="57"/>
      <c r="T18" s="114"/>
      <c r="U18" s="57"/>
    </row>
    <row r="19" spans="1:21" s="1" customFormat="1" x14ac:dyDescent="0.3">
      <c r="A19" s="9"/>
      <c r="B19" s="7"/>
      <c r="C19" s="7"/>
      <c r="D19" s="6"/>
      <c r="E19" s="55"/>
      <c r="F19" s="56"/>
      <c r="G19" s="114"/>
      <c r="H19" s="57"/>
      <c r="I19" s="114"/>
      <c r="J19" s="57"/>
      <c r="K19" s="119"/>
      <c r="L19" s="7"/>
      <c r="M19" s="114"/>
      <c r="N19" s="57"/>
      <c r="O19" s="3"/>
      <c r="P19" s="114"/>
      <c r="Q19" s="57"/>
      <c r="R19" s="114"/>
      <c r="S19" s="57"/>
      <c r="T19" s="114"/>
      <c r="U19" s="57"/>
    </row>
    <row r="20" spans="1:21" s="1" customFormat="1" x14ac:dyDescent="0.3">
      <c r="A20" s="9"/>
      <c r="B20" s="7"/>
      <c r="C20" s="7"/>
      <c r="D20" s="6"/>
      <c r="E20" s="55"/>
      <c r="F20" s="56"/>
      <c r="G20" s="114"/>
      <c r="H20" s="57"/>
      <c r="I20" s="114"/>
      <c r="J20" s="57"/>
      <c r="K20" s="114"/>
      <c r="L20" s="57"/>
      <c r="M20" s="114"/>
      <c r="N20" s="57"/>
      <c r="O20" s="3"/>
      <c r="P20" s="114"/>
      <c r="Q20" s="57"/>
      <c r="R20" s="114"/>
      <c r="S20" s="57"/>
      <c r="T20" s="114"/>
      <c r="U20" s="57"/>
    </row>
    <row r="21" spans="1:21" s="1" customFormat="1" x14ac:dyDescent="0.3">
      <c r="A21" s="9"/>
      <c r="B21" s="7"/>
      <c r="C21" s="7"/>
      <c r="D21" s="6"/>
      <c r="E21" s="55"/>
      <c r="F21" s="56"/>
      <c r="G21" s="114"/>
      <c r="H21" s="57"/>
      <c r="I21" s="114"/>
      <c r="J21" s="57"/>
      <c r="K21" s="114"/>
      <c r="L21" s="57"/>
      <c r="M21" s="114"/>
      <c r="N21" s="57"/>
      <c r="O21" s="3"/>
      <c r="P21" s="114"/>
      <c r="Q21" s="57"/>
      <c r="R21" s="114"/>
      <c r="S21" s="57"/>
      <c r="T21" s="114"/>
      <c r="U21" s="57"/>
    </row>
    <row r="22" spans="1:21" s="1" customFormat="1" x14ac:dyDescent="0.3">
      <c r="A22" s="9"/>
      <c r="B22" s="7"/>
      <c r="C22" s="7"/>
      <c r="D22" s="6"/>
      <c r="E22" s="55"/>
      <c r="F22" s="56"/>
      <c r="G22" s="114"/>
      <c r="H22" s="57"/>
      <c r="I22" s="114"/>
      <c r="J22" s="57"/>
      <c r="K22" s="114"/>
      <c r="L22" s="57"/>
      <c r="M22" s="114"/>
      <c r="N22" s="57"/>
      <c r="O22" s="3"/>
      <c r="P22" s="114"/>
      <c r="Q22" s="57"/>
      <c r="R22" s="114"/>
      <c r="S22" s="57"/>
      <c r="T22" s="114"/>
      <c r="U22" s="57"/>
    </row>
    <row r="23" spans="1:21" s="1" customFormat="1" x14ac:dyDescent="0.3">
      <c r="A23" s="9"/>
      <c r="B23" s="7"/>
      <c r="C23" s="7"/>
      <c r="D23" s="6"/>
      <c r="E23" s="55"/>
      <c r="F23" s="56"/>
      <c r="G23" s="114"/>
      <c r="H23" s="57"/>
      <c r="I23" s="114"/>
      <c r="J23" s="57"/>
      <c r="K23" s="114"/>
      <c r="L23" s="57"/>
      <c r="M23" s="114"/>
      <c r="N23" s="57"/>
      <c r="O23" s="3"/>
      <c r="P23" s="114"/>
      <c r="Q23" s="57"/>
      <c r="R23" s="114"/>
      <c r="S23" s="57"/>
      <c r="T23" s="114"/>
      <c r="U23" s="57"/>
    </row>
    <row r="24" spans="1:21" s="1" customFormat="1" x14ac:dyDescent="0.3">
      <c r="A24" s="9"/>
      <c r="B24" s="7"/>
      <c r="C24" s="7"/>
      <c r="D24" s="6"/>
      <c r="E24" s="55"/>
      <c r="F24" s="56"/>
      <c r="G24" s="114"/>
      <c r="H24" s="57"/>
      <c r="I24" s="114"/>
      <c r="J24" s="57"/>
      <c r="K24" s="114"/>
      <c r="L24" s="57"/>
      <c r="M24" s="114"/>
      <c r="N24" s="57"/>
      <c r="O24" s="3"/>
      <c r="P24" s="114"/>
      <c r="Q24" s="57"/>
      <c r="R24" s="114"/>
      <c r="S24" s="57"/>
      <c r="T24" s="114"/>
      <c r="U24" s="57"/>
    </row>
    <row r="25" spans="1:21" s="1" customFormat="1" x14ac:dyDescent="0.3">
      <c r="A25" s="8"/>
      <c r="B25" s="7"/>
      <c r="C25" s="7"/>
      <c r="D25" s="6"/>
      <c r="E25" s="109"/>
      <c r="F25" s="99"/>
      <c r="G25" s="115"/>
      <c r="H25" s="104"/>
      <c r="I25" s="114"/>
      <c r="J25" s="57"/>
      <c r="K25" s="115"/>
      <c r="L25" s="104"/>
      <c r="M25" s="115"/>
      <c r="N25" s="104"/>
      <c r="O25" s="3"/>
      <c r="P25" s="114"/>
      <c r="Q25" s="57"/>
      <c r="R25" s="114"/>
      <c r="S25" s="57"/>
      <c r="T25" s="114"/>
      <c r="U25" s="57"/>
    </row>
    <row r="26" spans="1:21" x14ac:dyDescent="0.3">
      <c r="A26" s="9"/>
      <c r="B26" s="7"/>
      <c r="C26" s="7"/>
      <c r="D26" s="6"/>
      <c r="E26" s="55"/>
      <c r="F26" s="56"/>
      <c r="M26" s="114"/>
      <c r="N26" s="57"/>
      <c r="O26" s="3"/>
    </row>
    <row r="27" spans="1:21" ht="15" x14ac:dyDescent="0.3">
      <c r="A27" s="4"/>
      <c r="B27" s="7"/>
      <c r="C27" s="7"/>
      <c r="D27" s="6"/>
      <c r="E27" s="110"/>
      <c r="F27" s="100"/>
      <c r="G27" s="116"/>
      <c r="H27" s="105"/>
      <c r="K27" s="116"/>
      <c r="L27" s="105"/>
    </row>
    <row r="28" spans="1:21" x14ac:dyDescent="0.3">
      <c r="B28" s="63"/>
      <c r="C28" s="63"/>
      <c r="D28" s="19"/>
    </row>
    <row r="32" spans="1:21" x14ac:dyDescent="0.3">
      <c r="P32" s="306" t="s">
        <v>23</v>
      </c>
    </row>
  </sheetData>
  <sortState xmlns:xlrd2="http://schemas.microsoft.com/office/spreadsheetml/2017/richdata2" ref="A3:U12">
    <sortCondition descending="1" ref="E3:E12"/>
  </sortState>
  <mergeCells count="9">
    <mergeCell ref="A1:U1"/>
    <mergeCell ref="E2:F2"/>
    <mergeCell ref="G2:H2"/>
    <mergeCell ref="K2:L2"/>
    <mergeCell ref="M2:N2"/>
    <mergeCell ref="P2:Q2"/>
    <mergeCell ref="R2:S2"/>
    <mergeCell ref="T2:U2"/>
    <mergeCell ref="I2:J2"/>
  </mergeCells>
  <conditionalFormatting sqref="A3:U12">
    <cfRule type="expression" dxfId="67" priority="40">
      <formula>MOD(ROW(),2)=0</formula>
    </cfRule>
  </conditionalFormatting>
  <conditionalFormatting sqref="E3:E12">
    <cfRule type="aboveAverage" dxfId="66" priority="39" stopIfTrue="1"/>
    <cfRule type="top10" dxfId="65" priority="21" percent="1" rank="25"/>
  </conditionalFormatting>
  <conditionalFormatting sqref="F3:F12">
    <cfRule type="containsText" dxfId="64" priority="37" stopIfTrue="1" operator="containsText" text="A">
      <formula>NOT(ISERROR(SEARCH("A",F3)))</formula>
    </cfRule>
    <cfRule type="containsText" priority="36" stopIfTrue="1" operator="containsText" text="AA">
      <formula>NOT(ISERROR(SEARCH("AA",F3)))</formula>
    </cfRule>
  </conditionalFormatting>
  <conditionalFormatting sqref="G3:G12">
    <cfRule type="top10" dxfId="63" priority="17" percent="1" rank="25"/>
    <cfRule type="aboveAverage" dxfId="62" priority="18" stopIfTrue="1"/>
  </conditionalFormatting>
  <conditionalFormatting sqref="H3:H12">
    <cfRule type="containsText" dxfId="61" priority="35" stopIfTrue="1" operator="containsText" text="A">
      <formula>NOT(ISERROR(SEARCH("A",H3)))</formula>
    </cfRule>
    <cfRule type="containsText" priority="34" stopIfTrue="1" operator="containsText" text="AA">
      <formula>NOT(ISERROR(SEARCH("AA",H3)))</formula>
    </cfRule>
  </conditionalFormatting>
  <conditionalFormatting sqref="I3:I12">
    <cfRule type="aboveAverage" dxfId="60" priority="2" stopIfTrue="1"/>
    <cfRule type="top10" dxfId="59" priority="1" percent="1" rank="25"/>
  </conditionalFormatting>
  <conditionalFormatting sqref="J3:J12">
    <cfRule type="containsText" priority="3" stopIfTrue="1" operator="containsText" text="AA">
      <formula>NOT(ISERROR(SEARCH("AA",J3)))</formula>
    </cfRule>
    <cfRule type="containsText" dxfId="58" priority="4" stopIfTrue="1" operator="containsText" text="A">
      <formula>NOT(ISERROR(SEARCH("A",J3)))</formula>
    </cfRule>
  </conditionalFormatting>
  <conditionalFormatting sqref="K3:K12">
    <cfRule type="top10" dxfId="57" priority="19" percent="1" rank="25"/>
    <cfRule type="aboveAverage" dxfId="56" priority="20" stopIfTrue="1"/>
  </conditionalFormatting>
  <conditionalFormatting sqref="L3:L12">
    <cfRule type="containsText" priority="32" stopIfTrue="1" operator="containsText" text="AA">
      <formula>NOT(ISERROR(SEARCH("AA",L3)))</formula>
    </cfRule>
    <cfRule type="containsText" dxfId="55" priority="33" stopIfTrue="1" operator="containsText" text="A">
      <formula>NOT(ISERROR(SEARCH("A",L3)))</formula>
    </cfRule>
  </conditionalFormatting>
  <conditionalFormatting sqref="M3:M12">
    <cfRule type="aboveAverage" dxfId="54" priority="16" stopIfTrue="1"/>
    <cfRule type="top10" dxfId="53" priority="15" percent="1" rank="25"/>
    <cfRule type="aboveAverage" dxfId="52" priority="38" stopIfTrue="1"/>
  </conditionalFormatting>
  <conditionalFormatting sqref="N3:N12">
    <cfRule type="containsText" priority="30" stopIfTrue="1" operator="containsText" text="AA">
      <formula>NOT(ISERROR(SEARCH("AA",N3)))</formula>
    </cfRule>
    <cfRule type="containsText" dxfId="51" priority="31" stopIfTrue="1" operator="containsText" text="A">
      <formula>NOT(ISERROR(SEARCH("A",N3)))</formula>
    </cfRule>
  </conditionalFormatting>
  <conditionalFormatting sqref="O3:O12">
    <cfRule type="top10" dxfId="50" priority="13" percent="1" rank="25"/>
    <cfRule type="aboveAverage" dxfId="49" priority="14" stopIfTrue="1"/>
  </conditionalFormatting>
  <conditionalFormatting sqref="P3:P12">
    <cfRule type="top10" dxfId="48" priority="9" percent="1" rank="25"/>
    <cfRule type="aboveAverage" dxfId="47" priority="10" stopIfTrue="1"/>
  </conditionalFormatting>
  <conditionalFormatting sqref="Q3:Q12">
    <cfRule type="containsText" priority="26" stopIfTrue="1" operator="containsText" text="AA">
      <formula>NOT(ISERROR(SEARCH("AA",Q3)))</formula>
    </cfRule>
    <cfRule type="containsText" dxfId="46" priority="27" stopIfTrue="1" operator="containsText" text="A">
      <formula>NOT(ISERROR(SEARCH("A",Q3)))</formula>
    </cfRule>
  </conditionalFormatting>
  <conditionalFormatting sqref="R3:R12">
    <cfRule type="top10" dxfId="45" priority="7" percent="1" rank="25"/>
    <cfRule type="aboveAverage" dxfId="44" priority="8" stopIfTrue="1"/>
  </conditionalFormatting>
  <conditionalFormatting sqref="S3:S12">
    <cfRule type="containsText" priority="24" stopIfTrue="1" operator="containsText" text="AA">
      <formula>NOT(ISERROR(SEARCH("AA",S3)))</formula>
    </cfRule>
    <cfRule type="containsText" dxfId="43" priority="25" stopIfTrue="1" operator="containsText" text="A">
      <formula>NOT(ISERROR(SEARCH("A",S3)))</formula>
    </cfRule>
  </conditionalFormatting>
  <conditionalFormatting sqref="T3:T12">
    <cfRule type="top10" dxfId="42" priority="5" percent="1" rank="25"/>
    <cfRule type="aboveAverage" dxfId="41" priority="6" stopIfTrue="1"/>
  </conditionalFormatting>
  <conditionalFormatting sqref="U3:U12">
    <cfRule type="containsText" dxfId="40" priority="23" stopIfTrue="1" operator="containsText" text="A">
      <formula>NOT(ISERROR(SEARCH("A",U3)))</formula>
    </cfRule>
    <cfRule type="containsText" priority="22" stopIfTrue="1" operator="containsText" text="AA">
      <formula>NOT(ISERROR(SEARCH("AA",U3)))</formula>
    </cfRule>
  </conditionalFormatting>
  <pageMargins left="0.5" right="0.5" top="0.5" bottom="0.5" header="0.3" footer="0.3"/>
  <pageSetup orientation="landscape"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C778-450D-4846-8FA1-4C653B0FCEBF}">
  <sheetPr codeName="Sheet44">
    <tabColor theme="6" tint="0.59999389629810485"/>
    <pageSetUpPr fitToPage="1"/>
  </sheetPr>
  <dimension ref="A1:U44"/>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1" ht="45" customHeight="1" thickBot="1" x14ac:dyDescent="0.35">
      <c r="A1" s="500" t="s">
        <v>304</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Great Heart Seed HT-7500 TRE</v>
      </c>
      <c r="B3" s="238" t="str">
        <f t="shared" ref="B3:B23" si="1">VLOOKUP(D3,VL_2020,3,FALSE)</f>
        <v>RR</v>
      </c>
      <c r="C3" s="238" t="str">
        <f t="shared" ref="C3:C23" si="2">VLOOKUP(D3,VL_2020,4,FALSE)</f>
        <v>TRE</v>
      </c>
      <c r="D3" s="72" t="s">
        <v>238</v>
      </c>
      <c r="E3" s="318">
        <v>205.03</v>
      </c>
      <c r="F3" s="319" t="s">
        <v>194</v>
      </c>
      <c r="G3" s="303">
        <v>14.73</v>
      </c>
      <c r="H3" s="101" t="s">
        <v>194</v>
      </c>
      <c r="I3" s="318">
        <v>50.433300000000003</v>
      </c>
      <c r="J3" s="319" t="s">
        <v>194</v>
      </c>
      <c r="K3" s="318"/>
      <c r="L3" s="319"/>
      <c r="M3" s="318"/>
      <c r="N3" s="101"/>
      <c r="O3" s="303"/>
      <c r="P3" s="303"/>
      <c r="Q3" s="319"/>
      <c r="R3" s="303"/>
      <c r="S3" s="101"/>
      <c r="T3" s="303"/>
      <c r="U3" s="319"/>
    </row>
    <row r="4" spans="1:21" ht="12.65" customHeight="1" x14ac:dyDescent="0.25">
      <c r="A4" s="44" t="str">
        <f t="shared" si="0"/>
        <v>Innvictis A1542 T</v>
      </c>
      <c r="B4" s="239" t="str">
        <f t="shared" si="1"/>
        <v>RR</v>
      </c>
      <c r="C4" s="239" t="str">
        <f t="shared" si="2"/>
        <v>TRE</v>
      </c>
      <c r="D4" s="151" t="s">
        <v>179</v>
      </c>
      <c r="E4" s="322">
        <v>200.05</v>
      </c>
      <c r="F4" s="323" t="s">
        <v>199</v>
      </c>
      <c r="G4" s="305">
        <v>14.916700000000001</v>
      </c>
      <c r="H4" s="310" t="s">
        <v>194</v>
      </c>
      <c r="I4" s="322">
        <v>55.63</v>
      </c>
      <c r="J4" s="323" t="s">
        <v>194</v>
      </c>
      <c r="K4" s="322"/>
      <c r="L4" s="323"/>
      <c r="M4" s="322"/>
      <c r="N4" s="310"/>
      <c r="O4" s="305"/>
      <c r="P4" s="305"/>
      <c r="Q4" s="323"/>
      <c r="R4" s="305"/>
      <c r="S4" s="310"/>
      <c r="T4" s="305"/>
      <c r="U4" s="323"/>
    </row>
    <row r="5" spans="1:21" ht="12.5" x14ac:dyDescent="0.25">
      <c r="A5" s="44" t="str">
        <f t="shared" si="0"/>
        <v>Innvictis A1312 VT2P RIB</v>
      </c>
      <c r="B5" s="239" t="str">
        <f t="shared" si="1"/>
        <v>RR</v>
      </c>
      <c r="C5" s="239" t="str">
        <f t="shared" si="2"/>
        <v>VT2P</v>
      </c>
      <c r="D5" s="151" t="s">
        <v>239</v>
      </c>
      <c r="E5" s="322">
        <v>193.97</v>
      </c>
      <c r="F5" s="323" t="s">
        <v>203</v>
      </c>
      <c r="G5" s="305">
        <v>14.44</v>
      </c>
      <c r="H5" s="310" t="s">
        <v>194</v>
      </c>
      <c r="I5" s="322">
        <v>53.49</v>
      </c>
      <c r="J5" s="323" t="s">
        <v>194</v>
      </c>
      <c r="K5" s="322"/>
      <c r="L5" s="323"/>
      <c r="M5" s="322"/>
      <c r="N5" s="310"/>
      <c r="O5" s="305"/>
      <c r="P5" s="305"/>
      <c r="Q5" s="323"/>
      <c r="R5" s="305"/>
      <c r="S5" s="310"/>
      <c r="T5" s="305"/>
      <c r="U5" s="323"/>
    </row>
    <row r="6" spans="1:21" ht="12.5" x14ac:dyDescent="0.25">
      <c r="A6" s="44" t="str">
        <f t="shared" si="0"/>
        <v>Dekalb DKC 64-22 VT2P</v>
      </c>
      <c r="B6" s="239" t="str">
        <f t="shared" si="1"/>
        <v>RR</v>
      </c>
      <c r="C6" s="239" t="str">
        <f t="shared" si="2"/>
        <v>VT2P</v>
      </c>
      <c r="D6" s="151" t="s">
        <v>233</v>
      </c>
      <c r="E6" s="322">
        <v>192.25</v>
      </c>
      <c r="F6" s="323" t="s">
        <v>203</v>
      </c>
      <c r="G6" s="305">
        <v>15.1433</v>
      </c>
      <c r="H6" s="310" t="s">
        <v>194</v>
      </c>
      <c r="I6" s="322">
        <v>54.39</v>
      </c>
      <c r="J6" s="323" t="s">
        <v>194</v>
      </c>
      <c r="K6" s="322"/>
      <c r="L6" s="323"/>
      <c r="M6" s="322"/>
      <c r="N6" s="310"/>
      <c r="O6" s="305"/>
      <c r="P6" s="305"/>
      <c r="Q6" s="323"/>
      <c r="R6" s="305"/>
      <c r="S6" s="310"/>
      <c r="T6" s="305"/>
      <c r="U6" s="323"/>
    </row>
    <row r="7" spans="1:21" ht="12.5" x14ac:dyDescent="0.25">
      <c r="A7" s="44" t="str">
        <f t="shared" si="0"/>
        <v xml:space="preserve">Revere 114-P35 </v>
      </c>
      <c r="B7" s="239" t="str">
        <f t="shared" si="1"/>
        <v>RR</v>
      </c>
      <c r="C7" s="239" t="str">
        <f t="shared" si="2"/>
        <v xml:space="preserve">CB </v>
      </c>
      <c r="D7" s="45" t="s">
        <v>247</v>
      </c>
      <c r="E7" s="320">
        <v>189.22</v>
      </c>
      <c r="F7" s="321" t="s">
        <v>276</v>
      </c>
      <c r="G7" s="304">
        <v>14.99</v>
      </c>
      <c r="H7" s="96" t="s">
        <v>194</v>
      </c>
      <c r="I7" s="320">
        <v>50.176699999999997</v>
      </c>
      <c r="J7" s="321" t="s">
        <v>194</v>
      </c>
      <c r="K7" s="320"/>
      <c r="L7" s="321"/>
      <c r="M7" s="320"/>
      <c r="N7" s="96"/>
      <c r="O7" s="304"/>
      <c r="P7" s="304"/>
      <c r="Q7" s="321"/>
      <c r="R7" s="304"/>
      <c r="S7" s="96"/>
      <c r="T7" s="304"/>
      <c r="U7" s="321"/>
    </row>
    <row r="8" spans="1:21" ht="12.5" x14ac:dyDescent="0.25">
      <c r="A8" s="151" t="str">
        <f t="shared" si="0"/>
        <v xml:space="preserve">Pioneer P14830VYHR </v>
      </c>
      <c r="B8" s="240" t="str">
        <f t="shared" si="1"/>
        <v>RR, LL</v>
      </c>
      <c r="C8" s="240" t="str">
        <f t="shared" si="2"/>
        <v>AVBL, YGCB, HX1</v>
      </c>
      <c r="D8" s="45" t="s">
        <v>245</v>
      </c>
      <c r="E8" s="320">
        <v>178.32</v>
      </c>
      <c r="F8" s="321" t="s">
        <v>298</v>
      </c>
      <c r="G8" s="304">
        <v>15.7933</v>
      </c>
      <c r="H8" s="96" t="s">
        <v>194</v>
      </c>
      <c r="I8" s="320">
        <v>52.793300000000002</v>
      </c>
      <c r="J8" s="321" t="s">
        <v>194</v>
      </c>
      <c r="K8" s="320"/>
      <c r="L8" s="321"/>
      <c r="M8" s="320"/>
      <c r="N8" s="96"/>
      <c r="O8" s="304"/>
      <c r="P8" s="304"/>
      <c r="Q8" s="321"/>
      <c r="R8" s="304"/>
      <c r="S8" s="96"/>
      <c r="T8" s="304"/>
      <c r="U8" s="321"/>
    </row>
    <row r="9" spans="1:21" ht="12.5" x14ac:dyDescent="0.25">
      <c r="A9" s="44" t="str">
        <f t="shared" si="0"/>
        <v>Progeny PGY2314 TRE*</v>
      </c>
      <c r="B9" s="239" t="str">
        <f t="shared" si="1"/>
        <v>RR</v>
      </c>
      <c r="C9" s="239" t="str">
        <f t="shared" si="2"/>
        <v>TRE</v>
      </c>
      <c r="D9" s="151" t="s">
        <v>182</v>
      </c>
      <c r="E9" s="322">
        <v>178.16</v>
      </c>
      <c r="F9" s="323" t="s">
        <v>298</v>
      </c>
      <c r="G9" s="305">
        <v>15.04</v>
      </c>
      <c r="H9" s="310" t="s">
        <v>194</v>
      </c>
      <c r="I9" s="322">
        <v>53.76</v>
      </c>
      <c r="J9" s="323" t="s">
        <v>194</v>
      </c>
      <c r="K9" s="322"/>
      <c r="L9" s="323"/>
      <c r="M9" s="322"/>
      <c r="N9" s="310"/>
      <c r="O9" s="305"/>
      <c r="P9" s="305"/>
      <c r="Q9" s="323"/>
      <c r="R9" s="305"/>
      <c r="S9" s="310"/>
      <c r="T9" s="305"/>
      <c r="U9" s="323"/>
    </row>
    <row r="10" spans="1:21" ht="12.5" x14ac:dyDescent="0.25">
      <c r="A10" s="44" t="str">
        <f t="shared" si="0"/>
        <v>Progeny PGY 2215 TRE</v>
      </c>
      <c r="B10" s="239" t="str">
        <f t="shared" si="1"/>
        <v>RR</v>
      </c>
      <c r="C10" s="239" t="str">
        <f t="shared" si="2"/>
        <v>TRE</v>
      </c>
      <c r="D10" s="151" t="s">
        <v>161</v>
      </c>
      <c r="E10" s="322">
        <v>173.66</v>
      </c>
      <c r="F10" s="323" t="s">
        <v>298</v>
      </c>
      <c r="G10" s="305">
        <v>15.02</v>
      </c>
      <c r="H10" s="310" t="s">
        <v>194</v>
      </c>
      <c r="I10" s="322">
        <v>53.566699999999997</v>
      </c>
      <c r="J10" s="323" t="s">
        <v>194</v>
      </c>
      <c r="K10" s="322"/>
      <c r="L10" s="323"/>
      <c r="M10" s="322"/>
      <c r="N10" s="310"/>
      <c r="O10" s="305"/>
      <c r="P10" s="305"/>
      <c r="Q10" s="323"/>
      <c r="R10" s="305"/>
      <c r="S10" s="310"/>
      <c r="T10" s="305"/>
      <c r="U10" s="323"/>
    </row>
    <row r="11" spans="1:21" ht="12.5" x14ac:dyDescent="0.25">
      <c r="A11" s="44" t="str">
        <f t="shared" si="0"/>
        <v>Dyna-Gro D55VC80 RIB</v>
      </c>
      <c r="B11" s="239" t="str">
        <f t="shared" si="1"/>
        <v>RR</v>
      </c>
      <c r="C11" s="239" t="str">
        <f t="shared" si="2"/>
        <v>VT2P </v>
      </c>
      <c r="D11" s="151" t="s">
        <v>235</v>
      </c>
      <c r="E11" s="322">
        <v>172.59</v>
      </c>
      <c r="F11" s="323" t="s">
        <v>275</v>
      </c>
      <c r="G11" s="305">
        <v>15.39</v>
      </c>
      <c r="H11" s="310" t="s">
        <v>194</v>
      </c>
      <c r="I11" s="322">
        <v>54.273299999999999</v>
      </c>
      <c r="J11" s="323" t="s">
        <v>194</v>
      </c>
      <c r="K11" s="322"/>
      <c r="L11" s="323"/>
      <c r="M11" s="322"/>
      <c r="N11" s="310"/>
      <c r="O11" s="305"/>
      <c r="P11" s="305"/>
      <c r="Q11" s="323"/>
      <c r="R11" s="305"/>
      <c r="S11" s="310"/>
      <c r="T11" s="305"/>
      <c r="U11" s="323"/>
    </row>
    <row r="12" spans="1:21" ht="12.5" x14ac:dyDescent="0.25">
      <c r="A12" s="44" t="str">
        <f t="shared" si="0"/>
        <v>Dyna-Gro D54VC34 RIB</v>
      </c>
      <c r="B12" s="239" t="str">
        <f t="shared" si="1"/>
        <v>RR</v>
      </c>
      <c r="C12" s="239" t="str">
        <f t="shared" si="2"/>
        <v>VT2P</v>
      </c>
      <c r="D12" s="151" t="s">
        <v>234</v>
      </c>
      <c r="E12" s="322">
        <v>172.08</v>
      </c>
      <c r="F12" s="323" t="s">
        <v>275</v>
      </c>
      <c r="G12" s="305">
        <v>14.236700000000001</v>
      </c>
      <c r="H12" s="310" t="s">
        <v>194</v>
      </c>
      <c r="I12" s="322">
        <v>54.31</v>
      </c>
      <c r="J12" s="323" t="s">
        <v>194</v>
      </c>
      <c r="K12" s="322"/>
      <c r="L12" s="323"/>
      <c r="M12" s="322"/>
      <c r="N12" s="310"/>
      <c r="O12" s="305"/>
      <c r="P12" s="305"/>
      <c r="Q12" s="323"/>
      <c r="R12" s="305"/>
      <c r="S12" s="310"/>
      <c r="T12" s="305"/>
      <c r="U12" s="323"/>
    </row>
    <row r="13" spans="1:21" ht="12.5" x14ac:dyDescent="0.25">
      <c r="A13" s="151" t="str">
        <f t="shared" si="0"/>
        <v>Dekalb DKC 65-95 VT2P</v>
      </c>
      <c r="B13" s="240" t="str">
        <f t="shared" si="1"/>
        <v>RR</v>
      </c>
      <c r="C13" s="240" t="str">
        <f t="shared" si="2"/>
        <v>VT2P</v>
      </c>
      <c r="D13" s="45" t="s">
        <v>98</v>
      </c>
      <c r="E13" s="320">
        <v>168.98</v>
      </c>
      <c r="F13" s="321" t="s">
        <v>275</v>
      </c>
      <c r="G13" s="304">
        <v>13.933299999999999</v>
      </c>
      <c r="H13" s="96" t="s">
        <v>194</v>
      </c>
      <c r="I13" s="320">
        <v>53.723300000000002</v>
      </c>
      <c r="J13" s="321" t="s">
        <v>194</v>
      </c>
      <c r="K13" s="320"/>
      <c r="L13" s="321"/>
      <c r="M13" s="320"/>
      <c r="N13" s="96"/>
      <c r="O13" s="304"/>
      <c r="P13" s="304"/>
      <c r="Q13" s="321"/>
      <c r="R13" s="304"/>
      <c r="S13" s="96"/>
      <c r="T13" s="304"/>
      <c r="U13" s="321"/>
    </row>
    <row r="14" spans="1:21" ht="12.5" x14ac:dyDescent="0.25">
      <c r="A14" s="44" t="str">
        <f t="shared" si="0"/>
        <v>Dekalb DKC 66-06 TRE*</v>
      </c>
      <c r="B14" s="239" t="str">
        <f t="shared" si="1"/>
        <v>RR</v>
      </c>
      <c r="C14" s="239" t="str">
        <f t="shared" si="2"/>
        <v>TRE</v>
      </c>
      <c r="D14" s="151" t="s">
        <v>175</v>
      </c>
      <c r="E14" s="322">
        <v>168.75</v>
      </c>
      <c r="F14" s="323" t="s">
        <v>275</v>
      </c>
      <c r="G14" s="305">
        <v>15.7067</v>
      </c>
      <c r="H14" s="310" t="s">
        <v>194</v>
      </c>
      <c r="I14" s="322">
        <v>56.223300000000002</v>
      </c>
      <c r="J14" s="323" t="s">
        <v>194</v>
      </c>
      <c r="K14" s="322"/>
      <c r="L14" s="323"/>
      <c r="M14" s="322"/>
      <c r="N14" s="310"/>
      <c r="O14" s="305"/>
      <c r="P14" s="305"/>
      <c r="Q14" s="323"/>
      <c r="R14" s="305"/>
      <c r="S14" s="310"/>
      <c r="T14" s="305"/>
      <c r="U14" s="323"/>
    </row>
    <row r="15" spans="1:21" ht="12.5" x14ac:dyDescent="0.25">
      <c r="A15" s="44" t="str">
        <f t="shared" si="0"/>
        <v>1st Choice Seeds FC8420 VT2 RIB</v>
      </c>
      <c r="B15" s="239" t="str">
        <f t="shared" si="1"/>
        <v>RR</v>
      </c>
      <c r="C15" s="239" t="str">
        <f t="shared" si="2"/>
        <v>VT2P</v>
      </c>
      <c r="D15" s="45" t="s">
        <v>173</v>
      </c>
      <c r="E15" s="320">
        <v>165.93</v>
      </c>
      <c r="F15" s="321" t="s">
        <v>274</v>
      </c>
      <c r="G15" s="304">
        <v>15.316700000000001</v>
      </c>
      <c r="H15" s="96" t="s">
        <v>194</v>
      </c>
      <c r="I15" s="320">
        <v>52.95</v>
      </c>
      <c r="J15" s="321" t="s">
        <v>194</v>
      </c>
      <c r="K15" s="320"/>
      <c r="L15" s="321"/>
      <c r="M15" s="320"/>
      <c r="N15" s="96"/>
      <c r="O15" s="304"/>
      <c r="P15" s="304"/>
      <c r="Q15" s="321"/>
      <c r="R15" s="304"/>
      <c r="S15" s="96"/>
      <c r="T15" s="304"/>
      <c r="U15" s="321"/>
    </row>
    <row r="16" spans="1:21" ht="12.5" x14ac:dyDescent="0.25">
      <c r="A16" s="44" t="str">
        <f t="shared" si="0"/>
        <v>Revere 1627 TC**</v>
      </c>
      <c r="B16" s="239" t="str">
        <f t="shared" si="1"/>
        <v>RR</v>
      </c>
      <c r="C16" s="239" t="str">
        <f t="shared" si="2"/>
        <v>TRE</v>
      </c>
      <c r="D16" s="151" t="s">
        <v>162</v>
      </c>
      <c r="E16" s="322">
        <v>163.97</v>
      </c>
      <c r="F16" s="323" t="s">
        <v>274</v>
      </c>
      <c r="G16" s="305">
        <v>14.576700000000001</v>
      </c>
      <c r="H16" s="310" t="s">
        <v>194</v>
      </c>
      <c r="I16" s="322">
        <v>54.966700000000003</v>
      </c>
      <c r="J16" s="323" t="s">
        <v>194</v>
      </c>
      <c r="K16" s="322"/>
      <c r="L16" s="323"/>
      <c r="M16" s="322"/>
      <c r="N16" s="310"/>
      <c r="O16" s="305"/>
      <c r="P16" s="305"/>
      <c r="Q16" s="323"/>
      <c r="R16" s="305"/>
      <c r="S16" s="310"/>
      <c r="T16" s="305"/>
      <c r="U16" s="323"/>
    </row>
    <row r="17" spans="1:21" ht="12.5" x14ac:dyDescent="0.25">
      <c r="A17" s="44" t="str">
        <f t="shared" si="0"/>
        <v>1st Choice Seeds FC 8437 PC</v>
      </c>
      <c r="B17" s="239" t="str">
        <f t="shared" si="1"/>
        <v>RR, LL, ENL, FOP</v>
      </c>
      <c r="C17" s="239" t="str">
        <f t="shared" si="2"/>
        <v>PC</v>
      </c>
      <c r="D17" s="151" t="s">
        <v>231</v>
      </c>
      <c r="E17" s="322">
        <v>163.76</v>
      </c>
      <c r="F17" s="323" t="s">
        <v>274</v>
      </c>
      <c r="G17" s="305">
        <v>15.01</v>
      </c>
      <c r="H17" s="310" t="s">
        <v>194</v>
      </c>
      <c r="I17" s="322">
        <v>53.096699999999998</v>
      </c>
      <c r="J17" s="323" t="s">
        <v>194</v>
      </c>
      <c r="K17" s="322"/>
      <c r="L17" s="323"/>
      <c r="M17" s="322"/>
      <c r="N17" s="310"/>
      <c r="O17" s="305"/>
      <c r="P17" s="305"/>
      <c r="Q17" s="323"/>
      <c r="R17" s="305"/>
      <c r="S17" s="310"/>
      <c r="T17" s="305"/>
      <c r="U17" s="323"/>
    </row>
    <row r="18" spans="1:21" ht="12.5" x14ac:dyDescent="0.25">
      <c r="A18" s="44" t="str">
        <f t="shared" si="0"/>
        <v>Innvictis A1689 T</v>
      </c>
      <c r="B18" s="239" t="str">
        <f t="shared" si="1"/>
        <v>RR</v>
      </c>
      <c r="C18" s="239" t="str">
        <f t="shared" si="2"/>
        <v>TRE</v>
      </c>
      <c r="D18" s="151" t="s">
        <v>180</v>
      </c>
      <c r="E18" s="322">
        <v>162.12</v>
      </c>
      <c r="F18" s="323" t="s">
        <v>274</v>
      </c>
      <c r="G18" s="305">
        <v>14.316700000000001</v>
      </c>
      <c r="H18" s="310" t="s">
        <v>194</v>
      </c>
      <c r="I18" s="322">
        <v>56.213299999999997</v>
      </c>
      <c r="J18" s="323" t="s">
        <v>194</v>
      </c>
      <c r="K18" s="322"/>
      <c r="L18" s="323"/>
      <c r="M18" s="322"/>
      <c r="N18" s="310"/>
      <c r="O18" s="305"/>
      <c r="P18" s="305"/>
      <c r="Q18" s="323"/>
      <c r="R18" s="305"/>
      <c r="S18" s="310"/>
      <c r="T18" s="305"/>
      <c r="U18" s="323"/>
    </row>
    <row r="19" spans="1:21" ht="12.5" x14ac:dyDescent="0.25">
      <c r="A19" s="44" t="str">
        <f t="shared" si="0"/>
        <v>1st Choice Seeds FC 8455 VT2P RIB</v>
      </c>
      <c r="B19" s="239" t="str">
        <f t="shared" si="1"/>
        <v>RR</v>
      </c>
      <c r="C19" s="239" t="str">
        <f t="shared" si="2"/>
        <v>VT2P</v>
      </c>
      <c r="D19" s="45" t="s">
        <v>232</v>
      </c>
      <c r="E19" s="320">
        <v>157.85</v>
      </c>
      <c r="F19" s="321" t="s">
        <v>202</v>
      </c>
      <c r="G19" s="304">
        <v>15.416700000000001</v>
      </c>
      <c r="H19" s="96" t="s">
        <v>194</v>
      </c>
      <c r="I19" s="320">
        <v>52.53</v>
      </c>
      <c r="J19" s="321" t="s">
        <v>194</v>
      </c>
      <c r="K19" s="320"/>
      <c r="L19" s="321"/>
      <c r="M19" s="320"/>
      <c r="N19" s="96"/>
      <c r="O19" s="304"/>
      <c r="P19" s="304"/>
      <c r="Q19" s="321"/>
      <c r="R19" s="304"/>
      <c r="S19" s="96"/>
      <c r="T19" s="304"/>
      <c r="U19" s="321"/>
    </row>
    <row r="20" spans="1:21" ht="12.5" x14ac:dyDescent="0.25">
      <c r="A20" s="44" t="str">
        <f t="shared" si="0"/>
        <v>Innvictis A1551 VT2P</v>
      </c>
      <c r="B20" s="239" t="str">
        <f t="shared" si="1"/>
        <v>RR</v>
      </c>
      <c r="C20" s="239" t="str">
        <f t="shared" si="2"/>
        <v>VT2P</v>
      </c>
      <c r="D20" s="45" t="s">
        <v>160</v>
      </c>
      <c r="E20" s="320">
        <v>157.11000000000001</v>
      </c>
      <c r="F20" s="321" t="s">
        <v>197</v>
      </c>
      <c r="G20" s="304">
        <v>14.5167</v>
      </c>
      <c r="H20" s="96" t="s">
        <v>194</v>
      </c>
      <c r="I20" s="320">
        <v>54.94</v>
      </c>
      <c r="J20" s="321" t="s">
        <v>194</v>
      </c>
      <c r="K20" s="320"/>
      <c r="L20" s="321"/>
      <c r="M20" s="320"/>
      <c r="N20" s="96"/>
      <c r="O20" s="304"/>
      <c r="P20" s="304"/>
      <c r="Q20" s="321"/>
      <c r="R20" s="304"/>
      <c r="S20" s="96"/>
      <c r="T20" s="304"/>
      <c r="U20" s="321"/>
    </row>
    <row r="21" spans="1:21" ht="12.5" x14ac:dyDescent="0.25">
      <c r="A21" s="151" t="str">
        <f t="shared" si="0"/>
        <v>Integra 6493 VT2P</v>
      </c>
      <c r="B21" s="240" t="str">
        <f t="shared" si="1"/>
        <v>RR</v>
      </c>
      <c r="C21" s="240" t="str">
        <f t="shared" si="2"/>
        <v>VT2P</v>
      </c>
      <c r="D21" s="151" t="s">
        <v>242</v>
      </c>
      <c r="E21" s="322">
        <v>153.22999999999999</v>
      </c>
      <c r="F21" s="323" t="s">
        <v>197</v>
      </c>
      <c r="G21" s="305">
        <v>14.95</v>
      </c>
      <c r="H21" s="310" t="s">
        <v>194</v>
      </c>
      <c r="I21" s="322">
        <v>56.306699999999999</v>
      </c>
      <c r="J21" s="323" t="s">
        <v>194</v>
      </c>
      <c r="K21" s="322"/>
      <c r="L21" s="323"/>
      <c r="M21" s="322"/>
      <c r="N21" s="310"/>
      <c r="O21" s="305"/>
      <c r="P21" s="305"/>
      <c r="Q21" s="323"/>
      <c r="R21" s="305"/>
      <c r="S21" s="310"/>
      <c r="T21" s="305"/>
      <c r="U21" s="323"/>
    </row>
    <row r="22" spans="1:21" ht="12.5" x14ac:dyDescent="0.25">
      <c r="A22" s="44" t="str">
        <f t="shared" si="0"/>
        <v>Dyna-Gro D56TC44 RIB</v>
      </c>
      <c r="B22" s="239" t="str">
        <f t="shared" si="1"/>
        <v>RR</v>
      </c>
      <c r="C22" s="239" t="str">
        <f t="shared" si="2"/>
        <v>TRE</v>
      </c>
      <c r="D22" s="45" t="s">
        <v>177</v>
      </c>
      <c r="E22" s="320">
        <v>153.13</v>
      </c>
      <c r="F22" s="321" t="s">
        <v>197</v>
      </c>
      <c r="G22" s="304">
        <v>15.7233</v>
      </c>
      <c r="H22" s="96" t="s">
        <v>194</v>
      </c>
      <c r="I22" s="320">
        <v>53.893300000000004</v>
      </c>
      <c r="J22" s="321" t="s">
        <v>194</v>
      </c>
      <c r="K22" s="320"/>
      <c r="L22" s="321"/>
      <c r="M22" s="320"/>
      <c r="N22" s="96"/>
      <c r="O22" s="304"/>
      <c r="P22" s="304"/>
      <c r="Q22" s="321"/>
      <c r="R22" s="304"/>
      <c r="S22" s="96"/>
      <c r="T22" s="304"/>
      <c r="U22" s="321"/>
    </row>
    <row r="23" spans="1:21" ht="12.5" x14ac:dyDescent="0.25">
      <c r="A23" s="151" t="str">
        <f t="shared" si="0"/>
        <v>Progeny PGY 9114 VT2P</v>
      </c>
      <c r="B23" s="240" t="str">
        <f t="shared" si="1"/>
        <v>RR</v>
      </c>
      <c r="C23" s="240" t="str">
        <f t="shared" si="2"/>
        <v>VT2P</v>
      </c>
      <c r="D23" s="45" t="s">
        <v>99</v>
      </c>
      <c r="E23" s="324">
        <v>150.78</v>
      </c>
      <c r="F23" s="325" t="s">
        <v>197</v>
      </c>
      <c r="G23" s="340">
        <v>14.966699999999999</v>
      </c>
      <c r="H23" s="311" t="s">
        <v>194</v>
      </c>
      <c r="I23" s="324">
        <v>54.426699999999997</v>
      </c>
      <c r="J23" s="325" t="s">
        <v>194</v>
      </c>
      <c r="K23" s="324"/>
      <c r="L23" s="325"/>
      <c r="M23" s="324"/>
      <c r="N23" s="311"/>
      <c r="O23" s="340"/>
      <c r="P23" s="340"/>
      <c r="Q23" s="325"/>
      <c r="R23" s="340"/>
      <c r="S23" s="311"/>
      <c r="T23" s="340"/>
      <c r="U23" s="325"/>
    </row>
    <row r="24" spans="1:21" x14ac:dyDescent="0.3">
      <c r="A24" s="59" t="s">
        <v>219</v>
      </c>
      <c r="B24" s="59"/>
      <c r="C24" s="59"/>
      <c r="D24" s="58"/>
      <c r="E24" s="326">
        <v>172.43</v>
      </c>
      <c r="F24" s="327"/>
      <c r="G24" s="117">
        <v>14.9587</v>
      </c>
      <c r="H24" s="102"/>
      <c r="I24" s="326">
        <v>53.909199999999998</v>
      </c>
      <c r="J24" s="327"/>
      <c r="K24" s="326"/>
      <c r="L24" s="327"/>
      <c r="M24" s="112"/>
      <c r="N24" s="102"/>
      <c r="O24" s="336"/>
      <c r="P24" s="341"/>
      <c r="Q24" s="327"/>
      <c r="R24" s="117"/>
      <c r="S24" s="102"/>
      <c r="T24" s="341"/>
      <c r="U24" s="327"/>
    </row>
    <row r="25" spans="1:21" x14ac:dyDescent="0.3">
      <c r="A25" s="46" t="s">
        <v>220</v>
      </c>
      <c r="B25" s="46"/>
      <c r="C25" s="46"/>
      <c r="D25" s="48"/>
      <c r="E25" s="328">
        <v>11.823700000000001</v>
      </c>
      <c r="F25" s="329"/>
      <c r="G25" s="314">
        <v>0.54459999999999997</v>
      </c>
      <c r="H25" s="313"/>
      <c r="I25" s="328">
        <v>1.7884</v>
      </c>
      <c r="J25" s="329"/>
      <c r="K25" s="328"/>
      <c r="L25" s="329"/>
      <c r="M25" s="312"/>
      <c r="N25" s="313"/>
      <c r="O25" s="337"/>
      <c r="P25" s="342"/>
      <c r="Q25" s="329"/>
      <c r="R25" s="314"/>
      <c r="S25" s="313"/>
      <c r="T25" s="342"/>
      <c r="U25" s="329"/>
    </row>
    <row r="26" spans="1:21" ht="15" x14ac:dyDescent="0.4">
      <c r="A26" s="47" t="s">
        <v>221</v>
      </c>
      <c r="B26" s="242"/>
      <c r="C26" s="242"/>
      <c r="D26" s="28"/>
      <c r="E26" s="330">
        <v>31.9</v>
      </c>
      <c r="F26" s="331"/>
      <c r="G26" s="317" t="s">
        <v>164</v>
      </c>
      <c r="H26" s="316"/>
      <c r="I26" s="330" t="s">
        <v>164</v>
      </c>
      <c r="J26" s="331"/>
      <c r="K26" s="330"/>
      <c r="L26" s="331"/>
      <c r="M26" s="315"/>
      <c r="N26" s="316"/>
      <c r="O26" s="338"/>
      <c r="P26" s="343"/>
      <c r="Q26" s="331"/>
      <c r="R26" s="317"/>
      <c r="S26" s="316"/>
      <c r="T26" s="343"/>
      <c r="U26" s="331"/>
    </row>
    <row r="27" spans="1:21" ht="13.5" thickBot="1" x14ac:dyDescent="0.35">
      <c r="A27" s="345" t="s">
        <v>222</v>
      </c>
      <c r="B27" s="346"/>
      <c r="C27" s="346"/>
      <c r="D27" s="347"/>
      <c r="E27" s="332">
        <v>11.200986263000001</v>
      </c>
      <c r="F27" s="333"/>
      <c r="G27" s="335">
        <v>6.3062393887999999</v>
      </c>
      <c r="H27" s="334"/>
      <c r="I27" s="332">
        <v>5.6256591573000003</v>
      </c>
      <c r="J27" s="333"/>
      <c r="K27" s="332"/>
      <c r="L27" s="333"/>
      <c r="M27" s="335"/>
      <c r="N27" s="334"/>
      <c r="O27" s="351"/>
      <c r="P27" s="352"/>
      <c r="Q27" s="333"/>
      <c r="R27" s="350"/>
      <c r="S27" s="334"/>
      <c r="T27" s="352"/>
      <c r="U27" s="333"/>
    </row>
    <row r="28" spans="1:21" x14ac:dyDescent="0.3">
      <c r="A28" s="6"/>
      <c r="B28" s="7"/>
      <c r="C28" s="7"/>
      <c r="D28" s="6"/>
      <c r="E28" s="108"/>
      <c r="F28" s="98"/>
      <c r="G28" s="113"/>
      <c r="H28" s="103"/>
      <c r="I28" s="114"/>
      <c r="J28" s="57"/>
      <c r="M28" s="118"/>
      <c r="N28" s="106"/>
      <c r="O28" s="10"/>
      <c r="P28" s="114"/>
      <c r="Q28" s="57"/>
      <c r="R28" s="114"/>
      <c r="S28" s="57"/>
      <c r="T28" s="114"/>
      <c r="U28" s="57"/>
    </row>
    <row r="29" spans="1:21" x14ac:dyDescent="0.3">
      <c r="A29" s="9"/>
      <c r="B29" s="7"/>
      <c r="C29" s="7"/>
      <c r="D29" s="6"/>
      <c r="E29" s="55"/>
      <c r="F29" s="56"/>
      <c r="I29" s="114"/>
      <c r="J29" s="57"/>
      <c r="K29" s="118"/>
      <c r="L29" s="106"/>
      <c r="M29" s="114"/>
      <c r="N29" s="57"/>
      <c r="O29" s="3"/>
      <c r="P29" s="114"/>
      <c r="Q29" s="57"/>
      <c r="R29" s="114"/>
      <c r="S29" s="57"/>
      <c r="T29" s="114"/>
      <c r="U29" s="57"/>
    </row>
    <row r="30" spans="1:21" ht="12.75" customHeight="1" x14ac:dyDescent="0.3">
      <c r="A30" s="9"/>
      <c r="B30" s="7"/>
      <c r="C30" s="7"/>
      <c r="D30" s="6"/>
      <c r="E30" s="55"/>
      <c r="F30" s="56"/>
      <c r="I30" s="114"/>
      <c r="J30" s="57"/>
      <c r="K30" s="119"/>
      <c r="L30" s="7"/>
      <c r="M30" s="114"/>
      <c r="N30" s="57"/>
      <c r="O30" s="3"/>
      <c r="P30" s="114"/>
      <c r="Q30" s="57"/>
      <c r="R30" s="114"/>
      <c r="S30" s="57"/>
      <c r="T30" s="114"/>
      <c r="U30" s="57"/>
    </row>
    <row r="31" spans="1:21" ht="12.75" customHeight="1" x14ac:dyDescent="0.3">
      <c r="A31" s="9"/>
      <c r="B31" s="7"/>
      <c r="C31" s="7"/>
      <c r="D31" s="6"/>
      <c r="E31" s="55"/>
      <c r="F31" s="56"/>
      <c r="I31" s="114"/>
      <c r="J31" s="5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x14ac:dyDescent="0.3">
      <c r="A35" s="9"/>
      <c r="B35" s="7"/>
      <c r="C35" s="7"/>
      <c r="D35" s="6"/>
      <c r="E35" s="55"/>
      <c r="F35" s="56"/>
      <c r="I35" s="114"/>
      <c r="J35" s="57"/>
      <c r="M35" s="114"/>
      <c r="N35" s="57"/>
      <c r="O35" s="3"/>
      <c r="P35" s="114"/>
      <c r="Q35" s="57"/>
      <c r="R35" s="114"/>
      <c r="S35" s="57"/>
      <c r="T35" s="114"/>
      <c r="U35" s="57"/>
    </row>
    <row r="36" spans="1:21" s="1" customFormat="1" x14ac:dyDescent="0.3">
      <c r="A36" s="8"/>
      <c r="B36" s="7"/>
      <c r="C36" s="7"/>
      <c r="D36" s="6"/>
      <c r="E36" s="109"/>
      <c r="F36" s="99"/>
      <c r="G36" s="115"/>
      <c r="H36" s="104"/>
      <c r="I36" s="114"/>
      <c r="J36" s="57"/>
      <c r="K36" s="115"/>
      <c r="L36" s="104"/>
      <c r="M36" s="115"/>
      <c r="N36" s="104"/>
      <c r="O36" s="3"/>
      <c r="P36" s="114"/>
      <c r="Q36" s="57"/>
      <c r="R36" s="114"/>
      <c r="S36" s="57"/>
      <c r="T36" s="114"/>
      <c r="U36" s="57"/>
    </row>
    <row r="37" spans="1:21" s="1" customFormat="1" x14ac:dyDescent="0.3">
      <c r="A37" s="9"/>
      <c r="B37" s="7"/>
      <c r="C37" s="7"/>
      <c r="D37" s="6"/>
      <c r="E37" s="55"/>
      <c r="F37" s="56"/>
      <c r="G37" s="114"/>
      <c r="H37" s="57"/>
      <c r="I37" s="111"/>
      <c r="J37" s="11"/>
      <c r="K37" s="114"/>
      <c r="L37" s="57"/>
      <c r="M37" s="114"/>
      <c r="N37" s="57"/>
      <c r="O37" s="3"/>
      <c r="P37" s="111"/>
      <c r="Q37" s="11"/>
      <c r="R37" s="111"/>
      <c r="S37" s="11"/>
      <c r="T37" s="111"/>
      <c r="U37" s="11"/>
    </row>
    <row r="38" spans="1:21" s="1" customFormat="1" ht="15" x14ac:dyDescent="0.3">
      <c r="A38" s="4"/>
      <c r="B38" s="7"/>
      <c r="C38" s="7"/>
      <c r="D38" s="6"/>
      <c r="E38" s="110"/>
      <c r="F38" s="100"/>
      <c r="G38" s="116"/>
      <c r="H38" s="105"/>
      <c r="I38" s="111"/>
      <c r="J38" s="11"/>
      <c r="K38" s="116"/>
      <c r="L38" s="105"/>
      <c r="M38" s="120"/>
      <c r="N38" s="107"/>
      <c r="O38" s="2"/>
      <c r="P38" s="111"/>
      <c r="Q38" s="11"/>
      <c r="R38" s="111"/>
      <c r="S38" s="11"/>
      <c r="T38" s="111"/>
      <c r="U38" s="11"/>
    </row>
    <row r="39" spans="1:21" s="1" customFormat="1" x14ac:dyDescent="0.3">
      <c r="A39"/>
      <c r="B39" s="63"/>
      <c r="C39" s="63"/>
      <c r="D39" s="19"/>
      <c r="E39" s="111"/>
      <c r="F39" s="11"/>
      <c r="G39" s="114"/>
      <c r="H39" s="57"/>
      <c r="I39" s="111"/>
      <c r="J39" s="11"/>
      <c r="K39" s="114"/>
      <c r="L39" s="57"/>
      <c r="M39" s="120"/>
      <c r="N39" s="107"/>
      <c r="O39" s="2"/>
      <c r="P39" s="111"/>
      <c r="Q39" s="11"/>
      <c r="R39" s="111"/>
      <c r="S39" s="11"/>
      <c r="T39" s="111"/>
      <c r="U39" s="11"/>
    </row>
    <row r="40" spans="1:21" s="1" customFormat="1" x14ac:dyDescent="0.3">
      <c r="A40"/>
      <c r="B40" s="57"/>
      <c r="C40" s="57"/>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306" t="s">
        <v>23</v>
      </c>
      <c r="Q43" s="11"/>
      <c r="R43" s="111"/>
      <c r="S43" s="11"/>
      <c r="T43" s="111"/>
      <c r="U43" s="11"/>
    </row>
    <row r="44" spans="1:21" s="1" customFormat="1" x14ac:dyDescent="0.3">
      <c r="A44"/>
      <c r="B44" s="57"/>
      <c r="C44" s="57"/>
      <c r="E44" s="111"/>
      <c r="F44" s="11"/>
      <c r="G44" s="114"/>
      <c r="H44" s="57"/>
      <c r="I44" s="111"/>
      <c r="J44" s="11"/>
      <c r="K44" s="114"/>
      <c r="L44" s="57"/>
      <c r="M44" s="120"/>
      <c r="N44" s="107"/>
      <c r="O44" s="2"/>
      <c r="P44" s="111"/>
      <c r="Q44" s="11"/>
      <c r="R44" s="111"/>
      <c r="S44" s="11"/>
      <c r="T44" s="111"/>
      <c r="U44"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39" priority="23">
      <formula>MOD(ROW(),2)=0</formula>
    </cfRule>
  </conditionalFormatting>
  <conditionalFormatting sqref="E3:E23">
    <cfRule type="top10" dxfId="38" priority="5" percent="1" rank="25"/>
    <cfRule type="aboveAverage" dxfId="37" priority="6" stopIfTrue="1"/>
  </conditionalFormatting>
  <conditionalFormatting sqref="F3:F23 H3:H23 J3:J23 L3:L23 N3:N23 Q3:Q23 S3:S23 U3:U23">
    <cfRule type="containsText" priority="3" stopIfTrue="1" operator="containsText" text="AA">
      <formula>NOT(ISERROR(SEARCH("AA",F3)))</formula>
    </cfRule>
    <cfRule type="containsText" dxfId="36" priority="4" stopIfTrue="1" operator="containsText" text="A">
      <formula>NOT(ISERROR(SEARCH("A",F3)))</formula>
    </cfRule>
  </conditionalFormatting>
  <conditionalFormatting sqref="G3:G23">
    <cfRule type="top10" dxfId="35" priority="7" percent="1" rank="25"/>
    <cfRule type="aboveAverage" dxfId="34" priority="10" stopIfTrue="1"/>
  </conditionalFormatting>
  <conditionalFormatting sqref="I3:I23">
    <cfRule type="top10" dxfId="33" priority="1" percent="1" rank="25"/>
    <cfRule type="aboveAverage" dxfId="32" priority="2" stopIfTrue="1"/>
  </conditionalFormatting>
  <conditionalFormatting sqref="K3:K23">
    <cfRule type="top10" dxfId="31" priority="8" percent="1" rank="25"/>
    <cfRule type="aboveAverage" dxfId="30" priority="9" stopIfTrue="1"/>
  </conditionalFormatting>
  <conditionalFormatting sqref="M3:M23">
    <cfRule type="top10" dxfId="29" priority="11" percent="1" rank="25"/>
    <cfRule type="aboveAverage" dxfId="28" priority="12" stopIfTrue="1"/>
  </conditionalFormatting>
  <conditionalFormatting sqref="O3:O23">
    <cfRule type="top10" dxfId="27" priority="13" percent="1" rank="25"/>
    <cfRule type="aboveAverage" dxfId="26" priority="14" stopIfTrue="1"/>
  </conditionalFormatting>
  <conditionalFormatting sqref="P3:P23">
    <cfRule type="top10" dxfId="25" priority="17" percent="1" rank="25"/>
    <cfRule type="aboveAverage" dxfId="24" priority="18" stopIfTrue="1"/>
  </conditionalFormatting>
  <conditionalFormatting sqref="R3:R23">
    <cfRule type="top10" dxfId="23" priority="19" percent="1" rank="25"/>
    <cfRule type="aboveAverage" dxfId="22" priority="20" stopIfTrue="1"/>
  </conditionalFormatting>
  <conditionalFormatting sqref="T3:T23">
    <cfRule type="top10" dxfId="21" priority="21" percent="1" rank="25"/>
    <cfRule type="aboveAverage" dxfId="20" priority="22" stopIfTrue="1"/>
  </conditionalFormatting>
  <pageMargins left="0.5" right="0.5" top="0.5" bottom="0.5" header="0.3" footer="0.3"/>
  <pageSetup orientation="landscape" r:id="rId1"/>
  <headerFooter alignWithMargins="0"/>
  <colBreaks count="1" manualBreakCount="1">
    <brk id="31" max="33"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0B63F-E5C9-446E-8F37-05250299338E}">
  <sheetPr codeName="Sheet45">
    <tabColor theme="6" tint="0.59999389629810485"/>
    <pageSetUpPr fitToPage="1"/>
  </sheetPr>
  <dimension ref="A1:Y32"/>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hidden="1" customWidth="1"/>
    <col min="12" max="12" width="5.1796875" style="57" hidden="1" customWidth="1"/>
    <col min="13" max="13" width="5.1796875" style="120" hidden="1" customWidth="1"/>
    <col min="14" max="14" width="5.1796875" style="107" hidden="1" customWidth="1"/>
    <col min="15" max="15" width="9.54296875" style="2" hidden="1" customWidth="1"/>
    <col min="16" max="16" width="5.1796875" style="111" hidden="1" customWidth="1"/>
    <col min="17" max="17" width="5.1796875" style="11" hidden="1" customWidth="1"/>
    <col min="18" max="18" width="5.1796875" style="111" hidden="1" customWidth="1"/>
    <col min="19" max="19" width="5.1796875" style="11" hidden="1" customWidth="1"/>
    <col min="20" max="20" width="5.1796875" style="111" hidden="1" customWidth="1"/>
    <col min="21" max="21" width="5.1796875" style="11" hidden="1" customWidth="1"/>
  </cols>
  <sheetData>
    <row r="1" spans="1:25" ht="45" customHeight="1" thickBot="1" x14ac:dyDescent="0.35">
      <c r="A1" s="500" t="s">
        <v>318</v>
      </c>
      <c r="B1" s="500"/>
      <c r="C1" s="500"/>
      <c r="D1" s="500"/>
      <c r="E1" s="500"/>
      <c r="F1" s="500"/>
      <c r="G1" s="500"/>
      <c r="H1" s="500"/>
      <c r="I1" s="500"/>
      <c r="J1" s="500"/>
      <c r="K1" s="500"/>
      <c r="L1" s="500"/>
      <c r="M1" s="500"/>
      <c r="N1" s="500"/>
      <c r="O1" s="500"/>
      <c r="P1" s="500"/>
      <c r="Q1" s="500"/>
      <c r="R1" s="500"/>
      <c r="S1" s="500"/>
      <c r="T1" s="500"/>
      <c r="U1" s="500"/>
    </row>
    <row r="2" spans="1:25" ht="40" customHeight="1" x14ac:dyDescent="0.3">
      <c r="A2" s="30" t="s">
        <v>167</v>
      </c>
      <c r="B2" s="241" t="s">
        <v>165</v>
      </c>
      <c r="C2" s="301" t="s">
        <v>166</v>
      </c>
      <c r="D2" s="29"/>
      <c r="E2" s="506" t="s">
        <v>47</v>
      </c>
      <c r="F2" s="507"/>
      <c r="G2" s="508" t="s">
        <v>48</v>
      </c>
      <c r="H2" s="508"/>
      <c r="I2" s="501" t="s">
        <v>94</v>
      </c>
      <c r="J2" s="502"/>
      <c r="K2" s="506" t="s">
        <v>49</v>
      </c>
      <c r="L2" s="507"/>
      <c r="M2" s="508" t="s">
        <v>50</v>
      </c>
      <c r="N2" s="508"/>
      <c r="O2" s="344" t="s">
        <v>79</v>
      </c>
      <c r="P2" s="503" t="s">
        <v>51</v>
      </c>
      <c r="Q2" s="504"/>
      <c r="R2" s="505" t="s">
        <v>52</v>
      </c>
      <c r="S2" s="505"/>
      <c r="T2" s="503" t="s">
        <v>53</v>
      </c>
      <c r="U2" s="504"/>
    </row>
    <row r="3" spans="1:25" ht="12.65" customHeight="1" x14ac:dyDescent="0.25">
      <c r="A3" s="150" t="str">
        <f t="shared" ref="A3:A11" si="0">VLOOKUP(D3,VL_2020,2,FALSE)</f>
        <v>Progeny PGY 9117 VT2P</v>
      </c>
      <c r="B3" s="258" t="str">
        <f t="shared" ref="B3:B11" si="1">VLOOKUP(D3,VL_2020,3,FALSE)</f>
        <v>RR</v>
      </c>
      <c r="C3" s="258" t="str">
        <f t="shared" ref="C3:C11" si="2">VLOOKUP(D3,VL_2020,4,FALSE)</f>
        <v>VT2P</v>
      </c>
      <c r="D3" s="72" t="s">
        <v>100</v>
      </c>
      <c r="E3" s="318">
        <v>178.85</v>
      </c>
      <c r="F3" s="319" t="s">
        <v>194</v>
      </c>
      <c r="G3" s="303">
        <v>14.5467</v>
      </c>
      <c r="H3" s="101" t="s">
        <v>194</v>
      </c>
      <c r="I3" s="318">
        <v>51.52</v>
      </c>
      <c r="J3" s="101" t="s">
        <v>194</v>
      </c>
      <c r="K3" s="318"/>
      <c r="L3" s="319"/>
      <c r="M3" s="318"/>
      <c r="N3" s="101"/>
      <c r="O3" s="303"/>
      <c r="P3" s="303"/>
      <c r="Q3" s="319"/>
      <c r="R3" s="303"/>
      <c r="S3" s="101"/>
      <c r="T3" s="303"/>
      <c r="U3" s="319"/>
    </row>
    <row r="4" spans="1:25" ht="12.65" customHeight="1" x14ac:dyDescent="0.25">
      <c r="A4" s="44" t="str">
        <f t="shared" si="0"/>
        <v>Revere 1839 TC*</v>
      </c>
      <c r="B4" s="239" t="str">
        <f t="shared" si="1"/>
        <v>RR</v>
      </c>
      <c r="C4" s="239" t="str">
        <f t="shared" si="2"/>
        <v>TRE</v>
      </c>
      <c r="D4" s="151" t="s">
        <v>183</v>
      </c>
      <c r="E4" s="322">
        <v>171.43</v>
      </c>
      <c r="F4" s="323" t="s">
        <v>194</v>
      </c>
      <c r="G4" s="305">
        <v>14.64</v>
      </c>
      <c r="H4" s="310" t="s">
        <v>194</v>
      </c>
      <c r="I4" s="322">
        <v>55.78</v>
      </c>
      <c r="J4" s="310" t="s">
        <v>194</v>
      </c>
      <c r="K4" s="322"/>
      <c r="L4" s="323"/>
      <c r="M4" s="322"/>
      <c r="N4" s="310"/>
      <c r="O4" s="305"/>
      <c r="P4" s="305"/>
      <c r="Q4" s="323"/>
      <c r="R4" s="305"/>
      <c r="S4" s="310"/>
      <c r="T4" s="305"/>
      <c r="U4" s="323"/>
    </row>
    <row r="5" spans="1:25" ht="12.5" x14ac:dyDescent="0.25">
      <c r="A5" s="44" t="str">
        <f t="shared" si="0"/>
        <v>Integra 6915 TRE</v>
      </c>
      <c r="B5" s="239" t="str">
        <f t="shared" si="1"/>
        <v>RR</v>
      </c>
      <c r="C5" s="239" t="str">
        <f t="shared" si="2"/>
        <v>TRE</v>
      </c>
      <c r="D5" s="151" t="s">
        <v>244</v>
      </c>
      <c r="E5" s="322">
        <v>165.12</v>
      </c>
      <c r="F5" s="323" t="s">
        <v>194</v>
      </c>
      <c r="G5" s="305">
        <v>14.1967</v>
      </c>
      <c r="H5" s="310" t="s">
        <v>194</v>
      </c>
      <c r="I5" s="322">
        <v>54.97</v>
      </c>
      <c r="J5" s="310" t="s">
        <v>194</v>
      </c>
      <c r="K5" s="322"/>
      <c r="L5" s="323"/>
      <c r="M5" s="322"/>
      <c r="N5" s="310"/>
      <c r="O5" s="305"/>
      <c r="P5" s="305"/>
      <c r="Q5" s="323"/>
      <c r="R5" s="305"/>
      <c r="S5" s="310"/>
      <c r="T5" s="305"/>
      <c r="U5" s="323"/>
    </row>
    <row r="6" spans="1:25" ht="12.5" x14ac:dyDescent="0.25">
      <c r="A6" s="44" t="str">
        <f t="shared" si="0"/>
        <v>Innvictis A1993 T</v>
      </c>
      <c r="B6" s="239" t="str">
        <f t="shared" si="1"/>
        <v>RR</v>
      </c>
      <c r="C6" s="239" t="str">
        <f t="shared" si="2"/>
        <v>TRE</v>
      </c>
      <c r="D6" s="151" t="s">
        <v>241</v>
      </c>
      <c r="E6" s="322">
        <v>157.31</v>
      </c>
      <c r="F6" s="323" t="s">
        <v>194</v>
      </c>
      <c r="G6" s="305">
        <v>13.92</v>
      </c>
      <c r="H6" s="310" t="s">
        <v>194</v>
      </c>
      <c r="I6" s="322">
        <v>54.12</v>
      </c>
      <c r="J6" s="310" t="s">
        <v>194</v>
      </c>
      <c r="K6" s="322"/>
      <c r="L6" s="323"/>
      <c r="M6" s="322"/>
      <c r="N6" s="310"/>
      <c r="O6" s="305"/>
      <c r="P6" s="305"/>
      <c r="Q6" s="323"/>
      <c r="R6" s="305"/>
      <c r="S6" s="310"/>
      <c r="T6" s="305"/>
      <c r="U6" s="323"/>
    </row>
    <row r="7" spans="1:25" ht="12.5" x14ac:dyDescent="0.25">
      <c r="A7" s="44" t="str">
        <f t="shared" si="0"/>
        <v>Innvictis A1792 T</v>
      </c>
      <c r="B7" s="239" t="str">
        <f t="shared" si="1"/>
        <v>RR</v>
      </c>
      <c r="C7" s="239" t="str">
        <f t="shared" si="2"/>
        <v>TRE</v>
      </c>
      <c r="D7" s="45" t="s">
        <v>240</v>
      </c>
      <c r="E7" s="320">
        <v>155.04</v>
      </c>
      <c r="F7" s="321" t="s">
        <v>194</v>
      </c>
      <c r="G7" s="304">
        <v>14.9467</v>
      </c>
      <c r="H7" s="96" t="s">
        <v>194</v>
      </c>
      <c r="I7" s="320">
        <v>54.2</v>
      </c>
      <c r="J7" s="96" t="s">
        <v>194</v>
      </c>
      <c r="K7" s="320"/>
      <c r="L7" s="321"/>
      <c r="M7" s="320"/>
      <c r="N7" s="96"/>
      <c r="O7" s="304"/>
      <c r="P7" s="304"/>
      <c r="Q7" s="321"/>
      <c r="R7" s="304"/>
      <c r="S7" s="96"/>
      <c r="T7" s="304"/>
      <c r="U7" s="321"/>
    </row>
    <row r="8" spans="1:25" ht="12.5" x14ac:dyDescent="0.25">
      <c r="A8" s="44" t="str">
        <f t="shared" si="0"/>
        <v>Dekalb DKC 68-35 VT2P*</v>
      </c>
      <c r="B8" s="239" t="str">
        <f t="shared" si="1"/>
        <v>RR</v>
      </c>
      <c r="C8" s="239" t="str">
        <f t="shared" si="2"/>
        <v>VT2P</v>
      </c>
      <c r="D8" s="151" t="s">
        <v>174</v>
      </c>
      <c r="E8" s="322">
        <v>150.84</v>
      </c>
      <c r="F8" s="323" t="s">
        <v>194</v>
      </c>
      <c r="G8" s="305">
        <v>14.166700000000001</v>
      </c>
      <c r="H8" s="310" t="s">
        <v>194</v>
      </c>
      <c r="I8" s="322">
        <v>54.4133</v>
      </c>
      <c r="J8" s="310" t="s">
        <v>194</v>
      </c>
      <c r="K8" s="322"/>
      <c r="L8" s="323"/>
      <c r="M8" s="322"/>
      <c r="N8" s="310"/>
      <c r="O8" s="305"/>
      <c r="P8" s="305"/>
      <c r="Q8" s="323"/>
      <c r="R8" s="305"/>
      <c r="S8" s="310"/>
      <c r="T8" s="305"/>
      <c r="U8" s="323"/>
    </row>
    <row r="9" spans="1:25" ht="12.5" x14ac:dyDescent="0.25">
      <c r="A9" s="44" t="str">
        <f t="shared" si="0"/>
        <v>Dyna-Gro D58VC74 RIB</v>
      </c>
      <c r="B9" s="239" t="str">
        <f t="shared" si="1"/>
        <v>RR</v>
      </c>
      <c r="C9" s="239" t="str">
        <f t="shared" si="2"/>
        <v>VT2P</v>
      </c>
      <c r="D9" s="151" t="s">
        <v>236</v>
      </c>
      <c r="E9" s="322">
        <v>144.74</v>
      </c>
      <c r="F9" s="323" t="s">
        <v>194</v>
      </c>
      <c r="G9" s="305">
        <v>15.39</v>
      </c>
      <c r="H9" s="310" t="s">
        <v>194</v>
      </c>
      <c r="I9" s="322">
        <v>54.92</v>
      </c>
      <c r="J9" s="310" t="s">
        <v>194</v>
      </c>
      <c r="K9" s="322"/>
      <c r="L9" s="323"/>
      <c r="M9" s="322"/>
      <c r="N9" s="310"/>
      <c r="O9" s="305"/>
      <c r="P9" s="305"/>
      <c r="Q9" s="323"/>
      <c r="R9" s="305"/>
      <c r="S9" s="310"/>
      <c r="T9" s="305"/>
      <c r="U9" s="323"/>
    </row>
    <row r="10" spans="1:25" ht="12.5" x14ac:dyDescent="0.25">
      <c r="A10" s="151" t="str">
        <f t="shared" si="0"/>
        <v>Progeny PGY 2118 VT2P</v>
      </c>
      <c r="B10" s="240" t="str">
        <f t="shared" si="1"/>
        <v>RR</v>
      </c>
      <c r="C10" s="240" t="str">
        <f t="shared" si="2"/>
        <v>VT2P</v>
      </c>
      <c r="D10" s="45" t="s">
        <v>132</v>
      </c>
      <c r="E10" s="320">
        <v>139.71</v>
      </c>
      <c r="F10" s="321" t="s">
        <v>194</v>
      </c>
      <c r="G10" s="304">
        <v>14.07</v>
      </c>
      <c r="H10" s="96" t="s">
        <v>194</v>
      </c>
      <c r="I10" s="320">
        <v>55.23</v>
      </c>
      <c r="J10" s="96" t="s">
        <v>194</v>
      </c>
      <c r="K10" s="320"/>
      <c r="L10" s="321"/>
      <c r="M10" s="320"/>
      <c r="N10" s="96"/>
      <c r="O10" s="304"/>
      <c r="P10" s="304"/>
      <c r="Q10" s="321"/>
      <c r="R10" s="304"/>
      <c r="S10" s="96"/>
      <c r="T10" s="304"/>
      <c r="U10" s="321"/>
    </row>
    <row r="11" spans="1:25" ht="12.5" x14ac:dyDescent="0.25">
      <c r="A11" s="44" t="str">
        <f t="shared" si="0"/>
        <v xml:space="preserve">Pioneer P17677YHR </v>
      </c>
      <c r="B11" s="239" t="str">
        <f t="shared" si="1"/>
        <v>RR, LL</v>
      </c>
      <c r="C11" s="239" t="str">
        <f t="shared" si="2"/>
        <v>YGCB, HX1</v>
      </c>
      <c r="D11" s="45" t="s">
        <v>246</v>
      </c>
      <c r="E11" s="320">
        <v>135.91</v>
      </c>
      <c r="F11" s="321" t="s">
        <v>194</v>
      </c>
      <c r="G11" s="304">
        <v>14.886699999999999</v>
      </c>
      <c r="H11" s="96" t="s">
        <v>194</v>
      </c>
      <c r="I11" s="320">
        <v>54.45</v>
      </c>
      <c r="J11" s="96" t="s">
        <v>194</v>
      </c>
      <c r="K11" s="320"/>
      <c r="L11" s="321"/>
      <c r="M11" s="320"/>
      <c r="N11" s="96"/>
      <c r="O11" s="304"/>
      <c r="P11" s="304"/>
      <c r="Q11" s="321"/>
      <c r="R11" s="304"/>
      <c r="S11" s="96"/>
      <c r="T11" s="304"/>
      <c r="U11" s="321"/>
    </row>
    <row r="12" spans="1:25" x14ac:dyDescent="0.3">
      <c r="A12" s="59" t="s">
        <v>219</v>
      </c>
      <c r="B12" s="59"/>
      <c r="C12" s="59"/>
      <c r="D12" s="58"/>
      <c r="E12" s="326">
        <v>155.44</v>
      </c>
      <c r="F12" s="327"/>
      <c r="G12" s="117">
        <v>14.529299999999999</v>
      </c>
      <c r="H12" s="102"/>
      <c r="I12" s="326">
        <v>54.400399999999998</v>
      </c>
      <c r="J12" s="102"/>
      <c r="K12" s="326"/>
      <c r="L12" s="327"/>
      <c r="M12" s="112"/>
      <c r="N12" s="102"/>
      <c r="O12" s="336"/>
      <c r="P12" s="341"/>
      <c r="Q12" s="327"/>
      <c r="R12" s="117"/>
      <c r="S12" s="102"/>
      <c r="T12" s="341"/>
      <c r="U12" s="327"/>
    </row>
    <row r="13" spans="1:25" x14ac:dyDescent="0.3">
      <c r="A13" s="46" t="s">
        <v>220</v>
      </c>
      <c r="B13" s="46"/>
      <c r="C13" s="46"/>
      <c r="D13" s="48"/>
      <c r="E13" s="328">
        <v>15.2273</v>
      </c>
      <c r="F13" s="329"/>
      <c r="G13" s="314">
        <v>0.36030000000000001</v>
      </c>
      <c r="H13" s="313"/>
      <c r="I13" s="328">
        <v>1.32</v>
      </c>
      <c r="J13" s="313"/>
      <c r="K13" s="328"/>
      <c r="L13" s="329"/>
      <c r="M13" s="312"/>
      <c r="N13" s="313"/>
      <c r="O13" s="337"/>
      <c r="P13" s="342"/>
      <c r="Q13" s="329"/>
      <c r="R13" s="314"/>
      <c r="S13" s="313"/>
      <c r="T13" s="342"/>
      <c r="U13" s="329"/>
    </row>
    <row r="14" spans="1:25" ht="15" x14ac:dyDescent="0.4">
      <c r="A14" s="47" t="s">
        <v>221</v>
      </c>
      <c r="B14" s="242"/>
      <c r="C14" s="242"/>
      <c r="D14" s="28"/>
      <c r="E14" s="330" t="s">
        <v>164</v>
      </c>
      <c r="F14" s="331"/>
      <c r="G14" s="317" t="s">
        <v>164</v>
      </c>
      <c r="H14" s="316"/>
      <c r="I14" s="330" t="s">
        <v>164</v>
      </c>
      <c r="J14" s="316"/>
      <c r="K14" s="330"/>
      <c r="L14" s="331"/>
      <c r="M14" s="315"/>
      <c r="N14" s="316"/>
      <c r="O14" s="338"/>
      <c r="P14" s="343"/>
      <c r="Q14" s="331"/>
      <c r="R14" s="317"/>
      <c r="S14" s="316"/>
      <c r="T14" s="343"/>
      <c r="U14" s="331"/>
    </row>
    <row r="15" spans="1:25" ht="13.5" thickBot="1" x14ac:dyDescent="0.35">
      <c r="A15" s="345" t="s">
        <v>222</v>
      </c>
      <c r="B15" s="346"/>
      <c r="C15" s="346"/>
      <c r="D15" s="347"/>
      <c r="E15" s="354">
        <v>11.453726204000001</v>
      </c>
      <c r="F15" s="333"/>
      <c r="G15" s="335">
        <v>4.2370766151000003</v>
      </c>
      <c r="H15" s="334"/>
      <c r="I15" s="354">
        <v>3.3483682374999999</v>
      </c>
      <c r="J15" s="334"/>
      <c r="K15" s="354"/>
      <c r="L15" s="333"/>
      <c r="M15" s="335"/>
      <c r="N15" s="334"/>
      <c r="O15" s="351"/>
      <c r="P15" s="352"/>
      <c r="Q15" s="333"/>
      <c r="R15" s="350"/>
      <c r="S15" s="334"/>
      <c r="T15" s="352"/>
      <c r="U15" s="333"/>
      <c r="Y15" s="19" t="s">
        <v>23</v>
      </c>
    </row>
    <row r="16" spans="1:25" x14ac:dyDescent="0.3">
      <c r="A16" s="6"/>
      <c r="B16" s="7"/>
      <c r="C16" s="7"/>
      <c r="D16" s="6"/>
      <c r="E16" s="108"/>
      <c r="F16" s="98"/>
      <c r="G16" s="113"/>
      <c r="H16" s="103"/>
      <c r="I16" s="114"/>
      <c r="J16" s="57"/>
      <c r="M16" s="118"/>
      <c r="N16" s="106"/>
      <c r="O16" s="10"/>
      <c r="P16" s="114"/>
      <c r="Q16" s="57"/>
      <c r="R16" s="114"/>
      <c r="S16" s="57"/>
      <c r="T16" s="114"/>
      <c r="U16" s="57"/>
    </row>
    <row r="17" spans="1:21" x14ac:dyDescent="0.3">
      <c r="A17" s="9"/>
      <c r="B17" s="7"/>
      <c r="C17" s="7"/>
      <c r="D17" s="6"/>
      <c r="E17" s="55"/>
      <c r="F17" s="56"/>
      <c r="I17" s="114"/>
      <c r="J17" s="57"/>
      <c r="K17" s="118"/>
      <c r="L17" s="106"/>
      <c r="M17" s="114"/>
      <c r="N17" s="57"/>
      <c r="O17" s="3"/>
      <c r="P17" s="114"/>
      <c r="Q17" s="57"/>
      <c r="R17" s="114"/>
      <c r="S17" s="57"/>
      <c r="T17" s="114"/>
      <c r="U17" s="57"/>
    </row>
    <row r="18" spans="1:21" ht="12.75" customHeight="1" x14ac:dyDescent="0.3">
      <c r="A18" s="9"/>
      <c r="B18" s="7"/>
      <c r="C18" s="7"/>
      <c r="D18" s="6"/>
      <c r="E18" s="55"/>
      <c r="F18" s="56"/>
      <c r="I18" s="114"/>
      <c r="J18" s="57"/>
      <c r="K18" s="119"/>
      <c r="L18" s="7"/>
      <c r="M18" s="114"/>
      <c r="N18" s="57"/>
      <c r="O18" s="3"/>
      <c r="P18" s="114"/>
      <c r="Q18" s="57"/>
      <c r="R18" s="114"/>
      <c r="S18" s="57"/>
      <c r="T18" s="114"/>
      <c r="U18" s="57"/>
    </row>
    <row r="19" spans="1:21" ht="12.75" customHeight="1" x14ac:dyDescent="0.3">
      <c r="A19" s="9"/>
      <c r="B19" s="7"/>
      <c r="C19" s="7"/>
      <c r="D19" s="6"/>
      <c r="E19" s="55"/>
      <c r="F19" s="56"/>
      <c r="I19" s="114"/>
      <c r="J19" s="57"/>
      <c r="M19" s="114"/>
      <c r="N19" s="57"/>
      <c r="O19" s="3"/>
      <c r="P19" s="114"/>
      <c r="Q19" s="57"/>
      <c r="R19" s="114"/>
      <c r="S19" s="57"/>
      <c r="T19" s="114"/>
      <c r="U19" s="57"/>
    </row>
    <row r="20" spans="1:21" ht="12.75" customHeight="1" x14ac:dyDescent="0.3">
      <c r="A20" s="9"/>
      <c r="B20" s="7"/>
      <c r="C20" s="7"/>
      <c r="D20" s="6"/>
      <c r="E20" s="55"/>
      <c r="F20" s="56"/>
      <c r="I20" s="114"/>
      <c r="J20" s="57"/>
      <c r="M20" s="114"/>
      <c r="N20" s="57"/>
      <c r="O20" s="3"/>
      <c r="P20" s="114"/>
      <c r="Q20" s="57"/>
      <c r="R20" s="114"/>
      <c r="S20" s="57"/>
      <c r="T20" s="114"/>
      <c r="U20" s="57"/>
    </row>
    <row r="21" spans="1:21" ht="12.75" customHeight="1" x14ac:dyDescent="0.3">
      <c r="A21" s="9"/>
      <c r="B21" s="7"/>
      <c r="C21" s="7"/>
      <c r="D21" s="6"/>
      <c r="E21" s="55"/>
      <c r="F21" s="56"/>
      <c r="I21" s="114"/>
      <c r="J21" s="57"/>
      <c r="M21" s="114"/>
      <c r="N21" s="57"/>
      <c r="O21" s="3"/>
      <c r="P21" s="114"/>
      <c r="Q21" s="57"/>
      <c r="R21" s="114"/>
      <c r="S21" s="57"/>
      <c r="T21" s="114"/>
      <c r="U21" s="57"/>
    </row>
    <row r="22" spans="1:21" ht="12.75" customHeight="1" x14ac:dyDescent="0.3">
      <c r="A22" s="9"/>
      <c r="B22" s="7"/>
      <c r="C22" s="7"/>
      <c r="D22" s="6"/>
      <c r="E22" s="55"/>
      <c r="F22" s="56"/>
      <c r="I22" s="114"/>
      <c r="J22" s="57"/>
      <c r="M22" s="114"/>
      <c r="N22" s="57"/>
      <c r="O22" s="3"/>
      <c r="P22" s="114"/>
      <c r="Q22" s="57"/>
      <c r="R22" s="114"/>
      <c r="S22" s="57"/>
      <c r="T22" s="114"/>
      <c r="U22" s="57"/>
    </row>
    <row r="23" spans="1:21" x14ac:dyDescent="0.3">
      <c r="A23" s="9"/>
      <c r="B23" s="7"/>
      <c r="C23" s="7"/>
      <c r="D23" s="6"/>
      <c r="E23" s="55"/>
      <c r="F23" s="56"/>
      <c r="I23" s="114"/>
      <c r="J23" s="57"/>
      <c r="M23" s="114"/>
      <c r="N23" s="57"/>
      <c r="O23" s="3"/>
      <c r="P23" s="114"/>
      <c r="Q23" s="57"/>
      <c r="R23" s="114"/>
      <c r="S23" s="57"/>
      <c r="T23" s="114"/>
      <c r="U23" s="57"/>
    </row>
    <row r="24" spans="1:21" s="1" customFormat="1" x14ac:dyDescent="0.3">
      <c r="A24" s="8"/>
      <c r="B24" s="7"/>
      <c r="C24" s="7"/>
      <c r="D24" s="6"/>
      <c r="E24" s="109"/>
      <c r="F24" s="99"/>
      <c r="G24" s="115"/>
      <c r="H24" s="104"/>
      <c r="I24" s="114"/>
      <c r="J24" s="57"/>
      <c r="K24" s="115"/>
      <c r="L24" s="104"/>
      <c r="M24" s="115"/>
      <c r="N24" s="104"/>
      <c r="O24" s="3"/>
      <c r="P24" s="114"/>
      <c r="Q24" s="57"/>
      <c r="R24" s="114"/>
      <c r="S24" s="57"/>
      <c r="T24" s="114"/>
      <c r="U24" s="57"/>
    </row>
    <row r="25" spans="1:21" s="1" customFormat="1" x14ac:dyDescent="0.3">
      <c r="A25" s="9"/>
      <c r="B25" s="7"/>
      <c r="C25" s="7"/>
      <c r="D25" s="6"/>
      <c r="E25" s="55"/>
      <c r="F25" s="56"/>
      <c r="G25" s="114"/>
      <c r="H25" s="57"/>
      <c r="I25" s="111"/>
      <c r="J25" s="11"/>
      <c r="K25" s="114"/>
      <c r="L25" s="57"/>
      <c r="M25" s="114"/>
      <c r="N25" s="57"/>
      <c r="O25" s="3"/>
      <c r="P25" s="111"/>
      <c r="Q25" s="11"/>
      <c r="R25" s="111"/>
      <c r="S25" s="11"/>
      <c r="T25" s="111"/>
      <c r="U25" s="11"/>
    </row>
    <row r="26" spans="1:21" s="1" customFormat="1" ht="15" x14ac:dyDescent="0.3">
      <c r="A26" s="4"/>
      <c r="B26" s="7"/>
      <c r="C26" s="7"/>
      <c r="D26" s="6"/>
      <c r="E26" s="110"/>
      <c r="F26" s="100"/>
      <c r="G26" s="116"/>
      <c r="H26" s="105"/>
      <c r="I26" s="111"/>
      <c r="J26" s="11"/>
      <c r="K26" s="116"/>
      <c r="L26" s="105"/>
      <c r="M26" s="120"/>
      <c r="N26" s="107"/>
      <c r="O26" s="2"/>
      <c r="P26" s="111"/>
      <c r="Q26" s="11"/>
      <c r="R26" s="111"/>
      <c r="S26" s="11"/>
      <c r="T26" s="111"/>
      <c r="U26" s="11"/>
    </row>
    <row r="27" spans="1:21" s="1" customFormat="1" x14ac:dyDescent="0.3">
      <c r="A27"/>
      <c r="B27" s="63"/>
      <c r="C27" s="63"/>
      <c r="D27" s="19"/>
      <c r="E27" s="111"/>
      <c r="F27" s="11"/>
      <c r="G27" s="114"/>
      <c r="H27" s="57"/>
      <c r="I27" s="111"/>
      <c r="J27" s="11"/>
      <c r="K27" s="114"/>
      <c r="L27" s="57"/>
      <c r="M27" s="120"/>
      <c r="N27" s="107"/>
      <c r="O27" s="2"/>
      <c r="P27" s="111"/>
      <c r="Q27" s="11"/>
      <c r="R27" s="111"/>
      <c r="S27" s="11"/>
      <c r="T27" s="111"/>
      <c r="U27" s="11"/>
    </row>
    <row r="28" spans="1:21" s="1" customFormat="1" x14ac:dyDescent="0.3">
      <c r="A28"/>
      <c r="B28" s="57"/>
      <c r="C28" s="57"/>
      <c r="E28" s="111"/>
      <c r="F28" s="11"/>
      <c r="G28" s="114"/>
      <c r="H28" s="57"/>
      <c r="I28" s="111"/>
      <c r="J28" s="11"/>
      <c r="K28" s="114"/>
      <c r="L28" s="57"/>
      <c r="M28" s="120"/>
      <c r="N28" s="107"/>
      <c r="O28" s="2"/>
      <c r="P28" s="111"/>
      <c r="Q28" s="11"/>
      <c r="R28" s="111"/>
      <c r="S28" s="11"/>
      <c r="T28" s="111"/>
      <c r="U28" s="11"/>
    </row>
    <row r="29" spans="1:21" s="1" customFormat="1" x14ac:dyDescent="0.3">
      <c r="A29"/>
      <c r="B29" s="57"/>
      <c r="C29" s="57"/>
      <c r="E29" s="111"/>
      <c r="F29" s="11"/>
      <c r="G29" s="114"/>
      <c r="H29" s="57"/>
      <c r="I29" s="111"/>
      <c r="J29" s="11"/>
      <c r="K29" s="114"/>
      <c r="L29" s="57"/>
      <c r="M29" s="120"/>
      <c r="N29" s="107"/>
      <c r="O29" s="2"/>
      <c r="P29" s="111"/>
      <c r="Q29" s="11"/>
      <c r="R29" s="111"/>
      <c r="S29" s="11"/>
      <c r="T29" s="111"/>
      <c r="U29" s="11"/>
    </row>
    <row r="30" spans="1:21" s="1" customFormat="1" x14ac:dyDescent="0.3">
      <c r="A30"/>
      <c r="B30" s="57"/>
      <c r="C30" s="57"/>
      <c r="E30" s="111"/>
      <c r="F30" s="11"/>
      <c r="G30" s="114"/>
      <c r="H30" s="57"/>
      <c r="I30" s="111"/>
      <c r="J30" s="11"/>
      <c r="K30" s="114"/>
      <c r="L30" s="57"/>
      <c r="M30" s="120"/>
      <c r="N30" s="107"/>
      <c r="O30" s="2"/>
      <c r="P30" s="111"/>
      <c r="Q30" s="11"/>
      <c r="R30" s="111"/>
      <c r="S30" s="11"/>
      <c r="T30" s="111"/>
      <c r="U30" s="11"/>
    </row>
    <row r="31" spans="1:21" s="1" customFormat="1" x14ac:dyDescent="0.3">
      <c r="A31"/>
      <c r="B31" s="57"/>
      <c r="C31" s="57"/>
      <c r="E31" s="111"/>
      <c r="F31" s="11"/>
      <c r="G31" s="114"/>
      <c r="H31" s="57"/>
      <c r="I31" s="111"/>
      <c r="J31" s="11"/>
      <c r="K31" s="114"/>
      <c r="L31" s="57"/>
      <c r="M31" s="120"/>
      <c r="N31" s="107"/>
      <c r="O31" s="2"/>
      <c r="P31" s="306" t="s">
        <v>23</v>
      </c>
      <c r="Q31" s="11"/>
      <c r="R31" s="111"/>
      <c r="S31" s="11"/>
      <c r="T31" s="111"/>
      <c r="U31" s="11"/>
    </row>
    <row r="32" spans="1:21" s="1" customFormat="1" x14ac:dyDescent="0.3">
      <c r="A32"/>
      <c r="B32" s="57"/>
      <c r="C32" s="57"/>
      <c r="E32" s="111"/>
      <c r="F32" s="11"/>
      <c r="G32" s="114"/>
      <c r="H32" s="57"/>
      <c r="I32" s="111"/>
      <c r="J32" s="11"/>
      <c r="K32" s="114"/>
      <c r="L32" s="57"/>
      <c r="M32" s="120"/>
      <c r="N32" s="107"/>
      <c r="O32" s="2"/>
      <c r="P32" s="111"/>
      <c r="Q32" s="11"/>
      <c r="R32" s="111"/>
      <c r="S32" s="11"/>
      <c r="T32" s="111"/>
      <c r="U32" s="11"/>
    </row>
  </sheetData>
  <sortState xmlns:xlrd2="http://schemas.microsoft.com/office/spreadsheetml/2017/richdata2" ref="A3:Y11">
    <sortCondition descending="1" ref="E3:E11"/>
  </sortState>
  <mergeCells count="9">
    <mergeCell ref="A1:U1"/>
    <mergeCell ref="E2:F2"/>
    <mergeCell ref="G2:H2"/>
    <mergeCell ref="K2:L2"/>
    <mergeCell ref="M2:N2"/>
    <mergeCell ref="P2:Q2"/>
    <mergeCell ref="R2:S2"/>
    <mergeCell ref="T2:U2"/>
    <mergeCell ref="I2:J2"/>
  </mergeCells>
  <conditionalFormatting sqref="A3:U11">
    <cfRule type="expression" dxfId="19" priority="23">
      <formula>MOD(ROW(),2)=0</formula>
    </cfRule>
  </conditionalFormatting>
  <conditionalFormatting sqref="E3:E11">
    <cfRule type="top10" dxfId="18" priority="5" percent="1" rank="25"/>
    <cfRule type="aboveAverage" dxfId="17" priority="6" stopIfTrue="1"/>
  </conditionalFormatting>
  <conditionalFormatting sqref="F3:F11 H3:H11 J3:J11 L3:L11 N3:N11 Q3:Q11 S3:S11 U3:U11">
    <cfRule type="containsText" priority="3" stopIfTrue="1" operator="containsText" text="AA">
      <formula>NOT(ISERROR(SEARCH("AA",F3)))</formula>
    </cfRule>
    <cfRule type="containsText" dxfId="16" priority="4" stopIfTrue="1" operator="containsText" text="A">
      <formula>NOT(ISERROR(SEARCH("A",F3)))</formula>
    </cfRule>
  </conditionalFormatting>
  <conditionalFormatting sqref="G3:G11">
    <cfRule type="top10" dxfId="15" priority="7" percent="1" rank="25"/>
    <cfRule type="aboveAverage" dxfId="14" priority="10" stopIfTrue="1"/>
  </conditionalFormatting>
  <conditionalFormatting sqref="I3:I11">
    <cfRule type="top10" dxfId="13" priority="1" percent="1" rank="25"/>
    <cfRule type="aboveAverage" dxfId="12" priority="2" stopIfTrue="1"/>
  </conditionalFormatting>
  <conditionalFormatting sqref="K3:K11">
    <cfRule type="top10" dxfId="11" priority="8" percent="1" rank="25"/>
    <cfRule type="aboveAverage" dxfId="10" priority="9" stopIfTrue="1"/>
  </conditionalFormatting>
  <conditionalFormatting sqref="M3:M11">
    <cfRule type="top10" dxfId="9" priority="11" percent="1" rank="25"/>
    <cfRule type="aboveAverage" dxfId="8" priority="12" stopIfTrue="1"/>
  </conditionalFormatting>
  <conditionalFormatting sqref="O3:O11">
    <cfRule type="top10" dxfId="7" priority="13" percent="1" rank="25"/>
    <cfRule type="aboveAverage" dxfId="6" priority="14" stopIfTrue="1"/>
  </conditionalFormatting>
  <conditionalFormatting sqref="P3:P11">
    <cfRule type="top10" dxfId="5" priority="17" percent="1" rank="25"/>
    <cfRule type="aboveAverage" dxfId="4" priority="18" stopIfTrue="1"/>
  </conditionalFormatting>
  <conditionalFormatting sqref="R3:R11">
    <cfRule type="top10" dxfId="3" priority="19" percent="1" rank="25"/>
    <cfRule type="aboveAverage" dxfId="2" priority="20" stopIfTrue="1"/>
  </conditionalFormatting>
  <conditionalFormatting sqref="T3:T11">
    <cfRule type="top10" dxfId="1" priority="21" percent="1" rank="25"/>
    <cfRule type="aboveAverage" dxfId="0" priority="22" stopIfTrue="1"/>
  </conditionalFormatting>
  <pageMargins left="0.5" right="0.5" top="0.5" bottom="0.5" header="0.3" footer="0.3"/>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59999389629810485"/>
    <pageSetUpPr fitToPage="1"/>
  </sheetPr>
  <dimension ref="A1:AJ30"/>
  <sheetViews>
    <sheetView zoomScaleNormal="100" workbookViewId="0">
      <selection activeCell="W27" sqref="W27"/>
    </sheetView>
  </sheetViews>
  <sheetFormatPr defaultColWidth="9.1796875" defaultRowHeight="13" x14ac:dyDescent="0.3"/>
  <cols>
    <col min="1" max="1" width="30.54296875" style="43" customWidth="1"/>
    <col min="2" max="3" width="17.26953125" style="256" customWidth="1"/>
    <col min="4" max="4" width="8.54296875" style="256" customWidth="1"/>
    <col min="5" max="5" width="10.54296875" style="43" hidden="1" customWidth="1"/>
    <col min="6" max="6" width="5.1796875" style="129" customWidth="1"/>
    <col min="7" max="7" width="5.1796875" style="128" customWidth="1"/>
    <col min="8" max="9" width="5.1796875" style="127" customWidth="1"/>
    <col min="10" max="11" width="5.54296875" style="127" customWidth="1"/>
    <col min="12" max="13" width="5.1796875" style="127" hidden="1" customWidth="1"/>
    <col min="14" max="15" width="5.1796875" style="127" customWidth="1"/>
    <col min="16" max="17" width="5.1796875" style="127" hidden="1" customWidth="1"/>
    <col min="18" max="25" width="5.1796875" style="127" customWidth="1"/>
    <col min="26" max="26" width="9.1796875" style="43" customWidth="1"/>
    <col min="27" max="36" width="9.1796875" style="43" hidden="1" customWidth="1"/>
    <col min="37" max="16384" width="9.1796875" style="43"/>
  </cols>
  <sheetData>
    <row r="1" spans="1:36" ht="30" customHeight="1" thickBot="1" x14ac:dyDescent="0.35">
      <c r="A1" s="509" t="s">
        <v>266</v>
      </c>
      <c r="B1" s="509"/>
      <c r="C1" s="509"/>
      <c r="D1" s="509"/>
      <c r="E1" s="509"/>
      <c r="F1" s="509"/>
      <c r="G1" s="509"/>
      <c r="H1" s="509"/>
      <c r="I1" s="509"/>
      <c r="J1" s="509"/>
      <c r="K1" s="509"/>
      <c r="L1" s="509"/>
      <c r="M1" s="509"/>
      <c r="N1" s="509"/>
      <c r="O1" s="509"/>
      <c r="P1" s="509"/>
      <c r="Q1" s="509"/>
      <c r="R1" s="509"/>
      <c r="S1" s="509"/>
      <c r="T1" s="509"/>
      <c r="U1" s="509"/>
      <c r="V1" s="509"/>
      <c r="W1" s="509"/>
      <c r="X1" s="509"/>
      <c r="Y1" s="509"/>
    </row>
    <row r="2" spans="1:36" ht="41.25" customHeight="1" x14ac:dyDescent="0.3">
      <c r="A2" s="30" t="s">
        <v>167</v>
      </c>
      <c r="B2" s="241" t="s">
        <v>165</v>
      </c>
      <c r="C2" s="241" t="s">
        <v>166</v>
      </c>
      <c r="D2" s="373" t="s">
        <v>377</v>
      </c>
      <c r="E2" s="147"/>
      <c r="F2" s="510" t="s">
        <v>39</v>
      </c>
      <c r="G2" s="511"/>
      <c r="H2" s="510" t="s">
        <v>55</v>
      </c>
      <c r="I2" s="511"/>
      <c r="J2" s="510" t="s">
        <v>163</v>
      </c>
      <c r="K2" s="511"/>
      <c r="L2" s="510" t="s">
        <v>56</v>
      </c>
      <c r="M2" s="512"/>
      <c r="N2" s="510" t="s">
        <v>57</v>
      </c>
      <c r="O2" s="511"/>
      <c r="P2" s="510" t="s">
        <v>120</v>
      </c>
      <c r="Q2" s="512"/>
      <c r="R2" s="510" t="s">
        <v>58</v>
      </c>
      <c r="S2" s="511"/>
      <c r="T2" s="510" t="s">
        <v>59</v>
      </c>
      <c r="U2" s="511"/>
      <c r="V2" s="510" t="s">
        <v>60</v>
      </c>
      <c r="W2" s="511"/>
      <c r="X2" s="510" t="s">
        <v>123</v>
      </c>
      <c r="Y2" s="511"/>
      <c r="AA2" s="43" t="s">
        <v>209</v>
      </c>
      <c r="AB2" s="43" t="s">
        <v>210</v>
      </c>
      <c r="AC2" s="43" t="s">
        <v>211</v>
      </c>
      <c r="AD2" s="43" t="s">
        <v>212</v>
      </c>
      <c r="AE2" s="43" t="s">
        <v>213</v>
      </c>
      <c r="AF2" s="43" t="s">
        <v>214</v>
      </c>
      <c r="AG2" s="43" t="s">
        <v>215</v>
      </c>
      <c r="AH2" s="43" t="s">
        <v>216</v>
      </c>
      <c r="AI2" s="43" t="s">
        <v>217</v>
      </c>
    </row>
    <row r="3" spans="1:36" ht="20.25" hidden="1" customHeight="1" x14ac:dyDescent="0.3">
      <c r="A3" s="145"/>
      <c r="B3" s="250"/>
      <c r="C3" s="250"/>
      <c r="D3" s="374"/>
      <c r="E3" s="145"/>
      <c r="F3" s="390" t="s">
        <v>78</v>
      </c>
      <c r="G3" s="144"/>
      <c r="H3" s="375" t="s">
        <v>78</v>
      </c>
      <c r="I3" s="146"/>
      <c r="J3" s="375" t="s">
        <v>78</v>
      </c>
      <c r="K3" s="146"/>
      <c r="L3" s="375" t="s">
        <v>78</v>
      </c>
      <c r="M3" s="402"/>
      <c r="N3" s="375" t="s">
        <v>78</v>
      </c>
      <c r="O3" s="146"/>
      <c r="P3" s="375" t="s">
        <v>78</v>
      </c>
      <c r="Q3" s="402"/>
      <c r="R3" s="375" t="s">
        <v>78</v>
      </c>
      <c r="S3" s="146"/>
      <c r="T3" s="375" t="s">
        <v>78</v>
      </c>
      <c r="U3" s="146"/>
      <c r="V3" s="375" t="s">
        <v>78</v>
      </c>
      <c r="W3" s="146"/>
      <c r="X3" s="375" t="s">
        <v>78</v>
      </c>
      <c r="Y3" s="146"/>
    </row>
    <row r="4" spans="1:36" ht="63.75" hidden="1" customHeight="1" x14ac:dyDescent="0.3">
      <c r="A4" s="145" t="s">
        <v>38</v>
      </c>
      <c r="B4" s="251" t="s">
        <v>76</v>
      </c>
      <c r="C4" s="251" t="s">
        <v>77</v>
      </c>
      <c r="D4" s="375"/>
      <c r="E4" s="144"/>
      <c r="F4" s="391" t="s">
        <v>83</v>
      </c>
      <c r="G4" s="143" t="s">
        <v>84</v>
      </c>
      <c r="H4" s="403" t="s">
        <v>85</v>
      </c>
      <c r="I4" s="142"/>
      <c r="J4" s="403" t="s">
        <v>85</v>
      </c>
      <c r="K4" s="142"/>
      <c r="L4" s="403" t="s">
        <v>86</v>
      </c>
      <c r="M4" s="404"/>
      <c r="N4" s="403" t="s">
        <v>87</v>
      </c>
      <c r="O4" s="142"/>
      <c r="P4" s="403" t="s">
        <v>87</v>
      </c>
      <c r="Q4" s="404"/>
      <c r="R4" s="403" t="s">
        <v>88</v>
      </c>
      <c r="S4" s="142"/>
      <c r="T4" s="403" t="s">
        <v>89</v>
      </c>
      <c r="U4" s="142"/>
      <c r="V4" s="403" t="s">
        <v>90</v>
      </c>
      <c r="W4" s="142"/>
      <c r="X4" s="403" t="s">
        <v>90</v>
      </c>
      <c r="Y4" s="142"/>
    </row>
    <row r="5" spans="1:36" ht="12.75" customHeight="1" x14ac:dyDescent="0.3">
      <c r="A5" s="71" t="str">
        <f t="shared" ref="A5:A14" si="0">VLOOKUP(E5,VL_2020,2,FALSE)</f>
        <v>Dekalb DKC 111-35 VT2P RIB</v>
      </c>
      <c r="B5" s="238" t="str">
        <f t="shared" ref="B5:B14" si="1">VLOOKUP(E5,VL_2020,3,FALSE)</f>
        <v>RR</v>
      </c>
      <c r="C5" s="238" t="str">
        <f t="shared" ref="C5:C14" si="2">VLOOKUP(E5,VL_2020,4,FALSE)</f>
        <v>VT2P</v>
      </c>
      <c r="D5" s="376">
        <v>0.8571428571428571</v>
      </c>
      <c r="E5" t="s">
        <v>224</v>
      </c>
      <c r="F5" s="359">
        <v>234.14</v>
      </c>
      <c r="G5" s="290" t="s">
        <v>194</v>
      </c>
      <c r="H5" s="359">
        <v>258.42</v>
      </c>
      <c r="I5" s="290" t="s">
        <v>194</v>
      </c>
      <c r="J5" s="359">
        <v>230.91</v>
      </c>
      <c r="K5" s="290" t="s">
        <v>194</v>
      </c>
      <c r="L5" s="359">
        <v>182.8</v>
      </c>
      <c r="M5" s="392" t="s">
        <v>194</v>
      </c>
      <c r="N5" s="359">
        <v>234.69</v>
      </c>
      <c r="O5" s="290" t="s">
        <v>194</v>
      </c>
      <c r="P5" s="359">
        <v>134.63</v>
      </c>
      <c r="Q5" s="392" t="s">
        <v>194</v>
      </c>
      <c r="R5" s="359">
        <v>251.6</v>
      </c>
      <c r="S5" s="290" t="s">
        <v>199</v>
      </c>
      <c r="T5" s="359">
        <v>240.98</v>
      </c>
      <c r="U5" s="290" t="s">
        <v>194</v>
      </c>
      <c r="V5" s="359">
        <v>236.91</v>
      </c>
      <c r="W5" s="290" t="s">
        <v>194</v>
      </c>
      <c r="X5" s="359">
        <v>185.45</v>
      </c>
      <c r="Y5" s="290" t="s">
        <v>194</v>
      </c>
      <c r="AA5" s="43">
        <f t="shared" ref="AA5:AA14" si="3">IF(H5&gt;H$15,1,0)</f>
        <v>0</v>
      </c>
      <c r="AB5" s="43">
        <f t="shared" ref="AB5:AB14" si="4">IF(J5&gt;J$15,1,0)</f>
        <v>1</v>
      </c>
      <c r="AD5" s="43">
        <f t="shared" ref="AD5:AD14" si="5">IF(N5&gt;N$15,1,0)</f>
        <v>1</v>
      </c>
      <c r="AF5" s="43">
        <f t="shared" ref="AF5:AF14" si="6">IF(R5&gt;R$15,1,0)</f>
        <v>1</v>
      </c>
      <c r="AG5" s="43">
        <f t="shared" ref="AG5:AG14" si="7">IF(T5&gt;T$15,1,0)</f>
        <v>1</v>
      </c>
      <c r="AH5" s="43">
        <f t="shared" ref="AH5:AH14" si="8">IF(V5&gt;V$15,1,0)</f>
        <v>1</v>
      </c>
      <c r="AI5" s="43">
        <f t="shared" ref="AI5:AI14" si="9">IF(X5&gt;X$15,1,0)</f>
        <v>1</v>
      </c>
      <c r="AJ5" s="43">
        <f t="shared" ref="AJ5:AJ14" si="10">SUM(AA5:AI5)/COUNT(AA5:AI5)</f>
        <v>0.8571428571428571</v>
      </c>
    </row>
    <row r="6" spans="1:36" ht="12.75" customHeight="1" x14ac:dyDescent="0.3">
      <c r="A6" s="151" t="str">
        <f t="shared" si="0"/>
        <v xml:space="preserve">Pioneer P13777PWUE </v>
      </c>
      <c r="B6" s="240" t="str">
        <f t="shared" si="1"/>
        <v>RR, LL, ENL, FOP</v>
      </c>
      <c r="C6" s="240" t="str">
        <f t="shared" si="2"/>
        <v>AVBL, VT2P, HX1</v>
      </c>
      <c r="D6" s="377">
        <v>0.7142857142857143</v>
      </c>
      <c r="E6" t="s">
        <v>228</v>
      </c>
      <c r="F6" s="322">
        <v>224.83</v>
      </c>
      <c r="G6" s="291" t="s">
        <v>199</v>
      </c>
      <c r="H6" s="322">
        <v>265.37</v>
      </c>
      <c r="I6" s="291" t="s">
        <v>194</v>
      </c>
      <c r="J6" s="322">
        <v>215.52</v>
      </c>
      <c r="K6" s="291" t="s">
        <v>199</v>
      </c>
      <c r="L6" s="322">
        <v>218.61</v>
      </c>
      <c r="M6" s="393" t="s">
        <v>194</v>
      </c>
      <c r="N6" s="322">
        <v>221.7</v>
      </c>
      <c r="O6" s="291" t="s">
        <v>194</v>
      </c>
      <c r="P6" s="322">
        <v>120.2</v>
      </c>
      <c r="Q6" s="393" t="s">
        <v>194</v>
      </c>
      <c r="R6" s="322">
        <v>258.83</v>
      </c>
      <c r="S6" s="291" t="s">
        <v>194</v>
      </c>
      <c r="T6" s="322">
        <v>230.82</v>
      </c>
      <c r="U6" s="291" t="s">
        <v>199</v>
      </c>
      <c r="V6" s="322">
        <v>236.11</v>
      </c>
      <c r="W6" s="291" t="s">
        <v>194</v>
      </c>
      <c r="X6" s="322">
        <v>145.47</v>
      </c>
      <c r="Y6" s="291" t="s">
        <v>194</v>
      </c>
      <c r="AA6" s="43">
        <f t="shared" si="3"/>
        <v>1</v>
      </c>
      <c r="AB6" s="43">
        <f t="shared" si="4"/>
        <v>1</v>
      </c>
      <c r="AD6" s="43">
        <f t="shared" si="5"/>
        <v>0</v>
      </c>
      <c r="AF6" s="43">
        <f t="shared" si="6"/>
        <v>1</v>
      </c>
      <c r="AG6" s="43">
        <f t="shared" si="7"/>
        <v>1</v>
      </c>
      <c r="AH6" s="43">
        <f t="shared" si="8"/>
        <v>1</v>
      </c>
      <c r="AI6" s="43">
        <f t="shared" si="9"/>
        <v>0</v>
      </c>
      <c r="AJ6" s="43">
        <f t="shared" si="10"/>
        <v>0.7142857142857143</v>
      </c>
    </row>
    <row r="7" spans="1:36" ht="12.75" customHeight="1" x14ac:dyDescent="0.3">
      <c r="A7" s="151" t="str">
        <f t="shared" si="0"/>
        <v xml:space="preserve">Pioneer P13841PWUE </v>
      </c>
      <c r="B7" s="240" t="str">
        <f t="shared" si="1"/>
        <v>RR, LL, ENL, FOP</v>
      </c>
      <c r="C7" s="240" t="str">
        <f t="shared" si="2"/>
        <v>AVBL, VT2P, HX1</v>
      </c>
      <c r="D7" s="377">
        <v>0.5714285714285714</v>
      </c>
      <c r="E7" t="s">
        <v>229</v>
      </c>
      <c r="F7" s="320">
        <v>224.12</v>
      </c>
      <c r="G7" s="291" t="s">
        <v>203</v>
      </c>
      <c r="H7" s="320">
        <v>265.05</v>
      </c>
      <c r="I7" s="291" t="s">
        <v>194</v>
      </c>
      <c r="J7" s="320">
        <v>244.92</v>
      </c>
      <c r="K7" s="291" t="s">
        <v>194</v>
      </c>
      <c r="L7" s="320">
        <v>196.83</v>
      </c>
      <c r="M7" s="393" t="s">
        <v>194</v>
      </c>
      <c r="N7" s="320">
        <v>221.45</v>
      </c>
      <c r="O7" s="291" t="s">
        <v>194</v>
      </c>
      <c r="P7" s="320">
        <v>120.1</v>
      </c>
      <c r="Q7" s="393" t="s">
        <v>194</v>
      </c>
      <c r="R7" s="320">
        <v>232.12</v>
      </c>
      <c r="S7" s="291" t="s">
        <v>195</v>
      </c>
      <c r="T7" s="320">
        <v>228.33</v>
      </c>
      <c r="U7" s="291" t="s">
        <v>199</v>
      </c>
      <c r="V7" s="320">
        <v>229.7</v>
      </c>
      <c r="W7" s="291" t="s">
        <v>194</v>
      </c>
      <c r="X7" s="320">
        <v>147.27000000000001</v>
      </c>
      <c r="Y7" s="291" t="s">
        <v>194</v>
      </c>
      <c r="AA7" s="43">
        <f t="shared" si="3"/>
        <v>1</v>
      </c>
      <c r="AB7" s="43">
        <f t="shared" si="4"/>
        <v>1</v>
      </c>
      <c r="AD7" s="43">
        <f t="shared" si="5"/>
        <v>0</v>
      </c>
      <c r="AF7" s="43">
        <f t="shared" si="6"/>
        <v>0</v>
      </c>
      <c r="AG7" s="43">
        <f t="shared" si="7"/>
        <v>1</v>
      </c>
      <c r="AH7" s="43">
        <f t="shared" si="8"/>
        <v>1</v>
      </c>
      <c r="AI7" s="43">
        <f t="shared" si="9"/>
        <v>0</v>
      </c>
      <c r="AJ7" s="43">
        <f t="shared" si="10"/>
        <v>0.5714285714285714</v>
      </c>
    </row>
    <row r="8" spans="1:36" ht="12.75" customHeight="1" x14ac:dyDescent="0.3">
      <c r="A8" s="44" t="str">
        <f t="shared" si="0"/>
        <v xml:space="preserve">Revere 113-T4C </v>
      </c>
      <c r="B8" s="239" t="str">
        <f t="shared" si="1"/>
        <v>RR</v>
      </c>
      <c r="C8" s="239" t="str">
        <f t="shared" si="2"/>
        <v>CB, VP</v>
      </c>
      <c r="D8" s="376">
        <v>0.8571428571428571</v>
      </c>
      <c r="E8" t="s">
        <v>230</v>
      </c>
      <c r="F8" s="320">
        <v>223.89</v>
      </c>
      <c r="G8" s="291" t="s">
        <v>203</v>
      </c>
      <c r="H8" s="320">
        <v>271.8</v>
      </c>
      <c r="I8" s="291" t="s">
        <v>194</v>
      </c>
      <c r="J8" s="320">
        <v>189.99</v>
      </c>
      <c r="K8" s="291" t="s">
        <v>193</v>
      </c>
      <c r="L8" s="320">
        <v>196.73</v>
      </c>
      <c r="M8" s="393" t="s">
        <v>194</v>
      </c>
      <c r="N8" s="320">
        <v>224.63</v>
      </c>
      <c r="O8" s="291" t="s">
        <v>194</v>
      </c>
      <c r="P8" s="320">
        <v>129.37</v>
      </c>
      <c r="Q8" s="393" t="s">
        <v>194</v>
      </c>
      <c r="R8" s="320">
        <v>246.48</v>
      </c>
      <c r="S8" s="291" t="s">
        <v>203</v>
      </c>
      <c r="T8" s="320">
        <v>226.64</v>
      </c>
      <c r="U8" s="291" t="s">
        <v>199</v>
      </c>
      <c r="V8" s="320">
        <v>228.36</v>
      </c>
      <c r="W8" s="291" t="s">
        <v>194</v>
      </c>
      <c r="X8" s="320">
        <v>179.35</v>
      </c>
      <c r="Y8" s="291" t="s">
        <v>194</v>
      </c>
      <c r="AA8" s="43">
        <f t="shared" si="3"/>
        <v>1</v>
      </c>
      <c r="AB8" s="43">
        <f t="shared" si="4"/>
        <v>0</v>
      </c>
      <c r="AD8" s="43">
        <f t="shared" si="5"/>
        <v>1</v>
      </c>
      <c r="AF8" s="43">
        <f t="shared" si="6"/>
        <v>1</v>
      </c>
      <c r="AG8" s="43">
        <f t="shared" si="7"/>
        <v>1</v>
      </c>
      <c r="AH8" s="43">
        <f t="shared" si="8"/>
        <v>1</v>
      </c>
      <c r="AI8" s="43">
        <f t="shared" si="9"/>
        <v>1</v>
      </c>
      <c r="AJ8" s="43">
        <f t="shared" si="10"/>
        <v>0.8571428571428571</v>
      </c>
    </row>
    <row r="9" spans="1:36" ht="12.75" customHeight="1" x14ac:dyDescent="0.3">
      <c r="A9" s="44" t="str">
        <f t="shared" si="0"/>
        <v>Dyna-Gro D51VC95 RIB</v>
      </c>
      <c r="B9" s="239" t="str">
        <f t="shared" si="1"/>
        <v>RR</v>
      </c>
      <c r="C9" s="239" t="str">
        <f t="shared" si="2"/>
        <v>VT2P</v>
      </c>
      <c r="D9" s="376">
        <v>0.5714285714285714</v>
      </c>
      <c r="E9" t="s">
        <v>225</v>
      </c>
      <c r="F9" s="322">
        <v>223.71</v>
      </c>
      <c r="G9" s="291" t="s">
        <v>203</v>
      </c>
      <c r="H9" s="322">
        <v>270.64</v>
      </c>
      <c r="I9" s="291" t="s">
        <v>194</v>
      </c>
      <c r="J9" s="322">
        <v>223.76</v>
      </c>
      <c r="K9" s="291" t="s">
        <v>199</v>
      </c>
      <c r="L9" s="322">
        <v>206.88</v>
      </c>
      <c r="M9" s="393" t="s">
        <v>194</v>
      </c>
      <c r="N9" s="322">
        <v>212.7</v>
      </c>
      <c r="O9" s="291" t="s">
        <v>194</v>
      </c>
      <c r="P9" s="322">
        <v>103.68</v>
      </c>
      <c r="Q9" s="393" t="s">
        <v>194</v>
      </c>
      <c r="R9" s="322">
        <v>235.53</v>
      </c>
      <c r="S9" s="291" t="s">
        <v>198</v>
      </c>
      <c r="T9" s="322">
        <v>213.39</v>
      </c>
      <c r="U9" s="291" t="s">
        <v>193</v>
      </c>
      <c r="V9" s="322">
        <v>232.39</v>
      </c>
      <c r="W9" s="291" t="s">
        <v>194</v>
      </c>
      <c r="X9" s="322">
        <v>177.53</v>
      </c>
      <c r="Y9" s="291" t="s">
        <v>194</v>
      </c>
      <c r="AA9" s="43">
        <f t="shared" si="3"/>
        <v>1</v>
      </c>
      <c r="AB9" s="43">
        <f t="shared" si="4"/>
        <v>1</v>
      </c>
      <c r="AD9" s="43">
        <f t="shared" si="5"/>
        <v>0</v>
      </c>
      <c r="AF9" s="43">
        <f t="shared" si="6"/>
        <v>0</v>
      </c>
      <c r="AG9" s="43">
        <f t="shared" si="7"/>
        <v>0</v>
      </c>
      <c r="AH9" s="43">
        <f t="shared" si="8"/>
        <v>1</v>
      </c>
      <c r="AI9" s="43">
        <f t="shared" si="9"/>
        <v>1</v>
      </c>
      <c r="AJ9" s="43">
        <f t="shared" si="10"/>
        <v>0.5714285714285714</v>
      </c>
    </row>
    <row r="10" spans="1:36" ht="12.75" customHeight="1" x14ac:dyDescent="0.3">
      <c r="A10" s="151" t="str">
        <f t="shared" si="0"/>
        <v>Innvictis A1292 VT2P</v>
      </c>
      <c r="B10" s="240" t="str">
        <f t="shared" si="1"/>
        <v>RR</v>
      </c>
      <c r="C10" s="240" t="str">
        <f t="shared" si="2"/>
        <v>VT2P</v>
      </c>
      <c r="D10" s="377">
        <v>0.7142857142857143</v>
      </c>
      <c r="E10" t="s">
        <v>178</v>
      </c>
      <c r="F10" s="320">
        <v>220.84</v>
      </c>
      <c r="G10" s="291" t="s">
        <v>193</v>
      </c>
      <c r="H10" s="320">
        <v>258.08999999999997</v>
      </c>
      <c r="I10" s="291" t="s">
        <v>194</v>
      </c>
      <c r="J10" s="320">
        <v>161.44999999999999</v>
      </c>
      <c r="K10" s="291" t="s">
        <v>200</v>
      </c>
      <c r="L10" s="320">
        <v>177.02</v>
      </c>
      <c r="M10" s="393" t="s">
        <v>194</v>
      </c>
      <c r="N10" s="320">
        <v>225.96</v>
      </c>
      <c r="O10" s="291" t="s">
        <v>194</v>
      </c>
      <c r="P10" s="320">
        <v>137.11000000000001</v>
      </c>
      <c r="Q10" s="393" t="s">
        <v>194</v>
      </c>
      <c r="R10" s="320">
        <v>252.3</v>
      </c>
      <c r="S10" s="291" t="s">
        <v>199</v>
      </c>
      <c r="T10" s="320">
        <v>239</v>
      </c>
      <c r="U10" s="291" t="s">
        <v>194</v>
      </c>
      <c r="V10" s="320">
        <v>227.89</v>
      </c>
      <c r="W10" s="291" t="s">
        <v>194</v>
      </c>
      <c r="X10" s="320">
        <v>181.23</v>
      </c>
      <c r="Y10" s="291" t="s">
        <v>194</v>
      </c>
      <c r="AA10" s="43">
        <f t="shared" si="3"/>
        <v>0</v>
      </c>
      <c r="AB10" s="43">
        <f t="shared" si="4"/>
        <v>0</v>
      </c>
      <c r="AD10" s="43">
        <f t="shared" si="5"/>
        <v>1</v>
      </c>
      <c r="AF10" s="43">
        <f t="shared" si="6"/>
        <v>1</v>
      </c>
      <c r="AG10" s="43">
        <f t="shared" si="7"/>
        <v>1</v>
      </c>
      <c r="AH10" s="43">
        <f t="shared" si="8"/>
        <v>1</v>
      </c>
      <c r="AI10" s="43">
        <f t="shared" si="9"/>
        <v>1</v>
      </c>
      <c r="AJ10" s="43">
        <f t="shared" si="10"/>
        <v>0.7142857142857143</v>
      </c>
    </row>
    <row r="11" spans="1:36" ht="12.75" customHeight="1" x14ac:dyDescent="0.3">
      <c r="A11" s="44" t="str">
        <f t="shared" si="0"/>
        <v>Dyna-Gro D53VC54 RIB</v>
      </c>
      <c r="B11" s="239" t="str">
        <f t="shared" si="1"/>
        <v>RR</v>
      </c>
      <c r="C11" s="239" t="str">
        <f t="shared" si="2"/>
        <v>VT2P</v>
      </c>
      <c r="D11" s="376">
        <v>0.5714285714285714</v>
      </c>
      <c r="E11" t="s">
        <v>176</v>
      </c>
      <c r="F11" s="322">
        <v>219.32</v>
      </c>
      <c r="G11" s="291" t="s">
        <v>193</v>
      </c>
      <c r="H11" s="322">
        <v>261.85000000000002</v>
      </c>
      <c r="I11" s="291" t="s">
        <v>194</v>
      </c>
      <c r="J11" s="322">
        <v>210.57</v>
      </c>
      <c r="K11" s="291" t="s">
        <v>199</v>
      </c>
      <c r="L11" s="322">
        <v>183.13</v>
      </c>
      <c r="M11" s="393" t="s">
        <v>194</v>
      </c>
      <c r="N11" s="322">
        <v>225.28</v>
      </c>
      <c r="O11" s="291" t="s">
        <v>194</v>
      </c>
      <c r="P11" s="322">
        <v>131.81</v>
      </c>
      <c r="Q11" s="393" t="s">
        <v>194</v>
      </c>
      <c r="R11" s="322">
        <v>238.74</v>
      </c>
      <c r="S11" s="291" t="s">
        <v>193</v>
      </c>
      <c r="T11" s="322">
        <v>214.92</v>
      </c>
      <c r="U11" s="291" t="s">
        <v>193</v>
      </c>
      <c r="V11" s="322">
        <v>231.51</v>
      </c>
      <c r="W11" s="291" t="s">
        <v>194</v>
      </c>
      <c r="X11" s="322">
        <v>152.33000000000001</v>
      </c>
      <c r="Y11" s="291" t="s">
        <v>194</v>
      </c>
      <c r="AA11" s="43">
        <f t="shared" si="3"/>
        <v>1</v>
      </c>
      <c r="AB11" s="43">
        <f t="shared" si="4"/>
        <v>1</v>
      </c>
      <c r="AD11" s="43">
        <f t="shared" si="5"/>
        <v>1</v>
      </c>
      <c r="AF11" s="43">
        <f t="shared" si="6"/>
        <v>0</v>
      </c>
      <c r="AG11" s="43">
        <f t="shared" si="7"/>
        <v>0</v>
      </c>
      <c r="AH11" s="43">
        <f t="shared" si="8"/>
        <v>1</v>
      </c>
      <c r="AI11" s="43">
        <f t="shared" si="9"/>
        <v>0</v>
      </c>
      <c r="AJ11" s="43">
        <f t="shared" si="10"/>
        <v>0.5714285714285714</v>
      </c>
    </row>
    <row r="12" spans="1:36" ht="12.75" customHeight="1" x14ac:dyDescent="0.3">
      <c r="A12" s="151" t="str">
        <f t="shared" si="0"/>
        <v>Progeny PGY 2010 TRE</v>
      </c>
      <c r="B12" s="240" t="str">
        <f t="shared" si="1"/>
        <v>RR</v>
      </c>
      <c r="C12" s="240" t="str">
        <f t="shared" si="2"/>
        <v>TRE</v>
      </c>
      <c r="D12" s="377">
        <v>0.2857142857142857</v>
      </c>
      <c r="E12" t="s">
        <v>181</v>
      </c>
      <c r="F12" s="320">
        <v>218.41</v>
      </c>
      <c r="G12" s="291" t="s">
        <v>193</v>
      </c>
      <c r="H12" s="320">
        <v>258.57</v>
      </c>
      <c r="I12" s="291" t="s">
        <v>194</v>
      </c>
      <c r="J12" s="320">
        <v>221.51</v>
      </c>
      <c r="K12" s="291" t="s">
        <v>199</v>
      </c>
      <c r="L12" s="320">
        <v>161.55000000000001</v>
      </c>
      <c r="M12" s="393" t="s">
        <v>194</v>
      </c>
      <c r="N12" s="320">
        <v>228.52</v>
      </c>
      <c r="O12" s="291" t="s">
        <v>194</v>
      </c>
      <c r="P12" s="320">
        <v>122.46</v>
      </c>
      <c r="Q12" s="393" t="s">
        <v>194</v>
      </c>
      <c r="R12" s="320">
        <v>237.62</v>
      </c>
      <c r="S12" s="291" t="s">
        <v>193</v>
      </c>
      <c r="T12" s="320">
        <v>217.12</v>
      </c>
      <c r="U12" s="291" t="s">
        <v>193</v>
      </c>
      <c r="V12" s="320">
        <v>215.74</v>
      </c>
      <c r="W12" s="291" t="s">
        <v>194</v>
      </c>
      <c r="X12" s="320">
        <v>149.80000000000001</v>
      </c>
      <c r="Y12" s="291" t="s">
        <v>194</v>
      </c>
      <c r="AA12" s="43">
        <f t="shared" si="3"/>
        <v>0</v>
      </c>
      <c r="AB12" s="43">
        <f t="shared" si="4"/>
        <v>1</v>
      </c>
      <c r="AD12" s="43">
        <f t="shared" si="5"/>
        <v>1</v>
      </c>
      <c r="AF12" s="43">
        <f t="shared" si="6"/>
        <v>0</v>
      </c>
      <c r="AG12" s="43">
        <f t="shared" si="7"/>
        <v>0</v>
      </c>
      <c r="AH12" s="43">
        <f t="shared" si="8"/>
        <v>0</v>
      </c>
      <c r="AI12" s="43">
        <f t="shared" si="9"/>
        <v>0</v>
      </c>
      <c r="AJ12" s="43">
        <f t="shared" si="10"/>
        <v>0.2857142857142857</v>
      </c>
    </row>
    <row r="13" spans="1:36" ht="12.75" customHeight="1" x14ac:dyDescent="0.3">
      <c r="A13" s="44" t="str">
        <f t="shared" si="0"/>
        <v>Great Heart Seed HT-7360 VT2</v>
      </c>
      <c r="B13" s="239" t="str">
        <f t="shared" si="1"/>
        <v>RR</v>
      </c>
      <c r="C13" s="239" t="str">
        <f t="shared" si="2"/>
        <v>VT2P</v>
      </c>
      <c r="D13" s="376">
        <v>0.14285714285714285</v>
      </c>
      <c r="E13" t="s">
        <v>226</v>
      </c>
      <c r="F13" s="320">
        <v>215</v>
      </c>
      <c r="G13" s="291" t="s">
        <v>193</v>
      </c>
      <c r="H13" s="320">
        <v>250.75</v>
      </c>
      <c r="I13" s="291" t="s">
        <v>194</v>
      </c>
      <c r="J13" s="320">
        <v>192.47</v>
      </c>
      <c r="K13" s="291" t="s">
        <v>193</v>
      </c>
      <c r="L13" s="320">
        <v>186.24</v>
      </c>
      <c r="M13" s="393" t="s">
        <v>194</v>
      </c>
      <c r="N13" s="320">
        <v>216.8</v>
      </c>
      <c r="O13" s="291" t="s">
        <v>194</v>
      </c>
      <c r="P13" s="320">
        <v>114.98</v>
      </c>
      <c r="Q13" s="393" t="s">
        <v>194</v>
      </c>
      <c r="R13" s="320">
        <v>220.07</v>
      </c>
      <c r="S13" s="291" t="s">
        <v>201</v>
      </c>
      <c r="T13" s="320">
        <v>207.07</v>
      </c>
      <c r="U13" s="291" t="s">
        <v>200</v>
      </c>
      <c r="V13" s="320">
        <v>214.04</v>
      </c>
      <c r="W13" s="291" t="s">
        <v>194</v>
      </c>
      <c r="X13" s="320">
        <v>203.84</v>
      </c>
      <c r="Y13" s="291" t="s">
        <v>194</v>
      </c>
      <c r="AA13" s="43">
        <f t="shared" si="3"/>
        <v>0</v>
      </c>
      <c r="AB13" s="43">
        <f t="shared" si="4"/>
        <v>0</v>
      </c>
      <c r="AD13" s="43">
        <f t="shared" si="5"/>
        <v>0</v>
      </c>
      <c r="AF13" s="43">
        <f t="shared" si="6"/>
        <v>0</v>
      </c>
      <c r="AG13" s="43">
        <f t="shared" si="7"/>
        <v>0</v>
      </c>
      <c r="AH13" s="43">
        <f t="shared" si="8"/>
        <v>0</v>
      </c>
      <c r="AI13" s="43">
        <f t="shared" si="9"/>
        <v>1</v>
      </c>
      <c r="AJ13" s="43">
        <f t="shared" si="10"/>
        <v>0.14285714285714285</v>
      </c>
    </row>
    <row r="14" spans="1:36" ht="12.75" customHeight="1" x14ac:dyDescent="0.3">
      <c r="A14" s="44" t="str">
        <f t="shared" si="0"/>
        <v>Innvictis A1072 VT2P RIB</v>
      </c>
      <c r="B14" s="239" t="str">
        <f t="shared" si="1"/>
        <v>RR</v>
      </c>
      <c r="C14" s="239" t="str">
        <f t="shared" si="2"/>
        <v>VT2P</v>
      </c>
      <c r="D14" s="376">
        <v>0</v>
      </c>
      <c r="E14" t="s">
        <v>227</v>
      </c>
      <c r="F14" s="360">
        <v>212.61</v>
      </c>
      <c r="G14" s="291" t="s">
        <v>200</v>
      </c>
      <c r="H14" s="360">
        <v>255.64</v>
      </c>
      <c r="I14" s="291" t="s">
        <v>194</v>
      </c>
      <c r="J14" s="360">
        <v>193.89</v>
      </c>
      <c r="K14" s="291" t="s">
        <v>193</v>
      </c>
      <c r="L14" s="360">
        <v>189.38</v>
      </c>
      <c r="M14" s="393" t="s">
        <v>194</v>
      </c>
      <c r="N14" s="360">
        <v>216.96</v>
      </c>
      <c r="O14" s="291" t="s">
        <v>194</v>
      </c>
      <c r="P14" s="360">
        <v>98.218800000000002</v>
      </c>
      <c r="Q14" s="393" t="s">
        <v>194</v>
      </c>
      <c r="R14" s="360">
        <v>233.95</v>
      </c>
      <c r="S14" s="291" t="s">
        <v>195</v>
      </c>
      <c r="T14" s="360">
        <v>212.17</v>
      </c>
      <c r="U14" s="291" t="s">
        <v>193</v>
      </c>
      <c r="V14" s="360">
        <v>220.45</v>
      </c>
      <c r="W14" s="291" t="s">
        <v>194</v>
      </c>
      <c r="X14" s="360">
        <v>155.22</v>
      </c>
      <c r="Y14" s="291" t="s">
        <v>194</v>
      </c>
      <c r="AA14" s="43">
        <f t="shared" si="3"/>
        <v>0</v>
      </c>
      <c r="AB14" s="43">
        <f t="shared" si="4"/>
        <v>0</v>
      </c>
      <c r="AD14" s="43">
        <f t="shared" si="5"/>
        <v>0</v>
      </c>
      <c r="AF14" s="43">
        <f t="shared" si="6"/>
        <v>0</v>
      </c>
      <c r="AG14" s="43">
        <f t="shared" si="7"/>
        <v>0</v>
      </c>
      <c r="AH14" s="43">
        <f t="shared" si="8"/>
        <v>0</v>
      </c>
      <c r="AI14" s="43">
        <f t="shared" si="9"/>
        <v>0</v>
      </c>
      <c r="AJ14" s="43">
        <f t="shared" si="10"/>
        <v>0</v>
      </c>
    </row>
    <row r="15" spans="1:36" x14ac:dyDescent="0.3">
      <c r="A15" s="138" t="s">
        <v>13</v>
      </c>
      <c r="B15" s="253"/>
      <c r="C15" s="253"/>
      <c r="D15" s="370"/>
      <c r="E15" s="138"/>
      <c r="F15" s="394">
        <v>221.69</v>
      </c>
      <c r="G15" s="157"/>
      <c r="H15" s="394">
        <v>261.62</v>
      </c>
      <c r="I15" s="157"/>
      <c r="J15" s="394">
        <v>208.5</v>
      </c>
      <c r="K15" s="157"/>
      <c r="L15" s="394">
        <v>189.92</v>
      </c>
      <c r="M15" s="395"/>
      <c r="N15" s="394">
        <v>222.87</v>
      </c>
      <c r="O15" s="157"/>
      <c r="P15" s="394">
        <v>121.26</v>
      </c>
      <c r="Q15" s="395"/>
      <c r="R15" s="394">
        <v>240.72</v>
      </c>
      <c r="S15" s="157"/>
      <c r="T15" s="394">
        <v>223.05</v>
      </c>
      <c r="U15" s="157"/>
      <c r="V15" s="394">
        <v>227.31</v>
      </c>
      <c r="W15" s="157"/>
      <c r="X15" s="394">
        <v>167.75</v>
      </c>
      <c r="Y15" s="157"/>
    </row>
    <row r="16" spans="1:36" x14ac:dyDescent="0.3">
      <c r="A16" s="138" t="s">
        <v>74</v>
      </c>
      <c r="B16" s="253"/>
      <c r="C16" s="253"/>
      <c r="D16" s="370"/>
      <c r="E16" s="138"/>
      <c r="F16" s="396">
        <v>11.7097</v>
      </c>
      <c r="G16" s="158"/>
      <c r="H16" s="396">
        <v>6.5364000000000004</v>
      </c>
      <c r="I16" s="158"/>
      <c r="J16" s="396">
        <v>13.9373</v>
      </c>
      <c r="K16" s="158"/>
      <c r="L16" s="396">
        <v>22.464700000000001</v>
      </c>
      <c r="M16" s="397"/>
      <c r="N16" s="396">
        <v>9.3903999999999996</v>
      </c>
      <c r="O16" s="158"/>
      <c r="P16" s="396">
        <v>21.681699999999999</v>
      </c>
      <c r="Q16" s="397"/>
      <c r="R16" s="396">
        <v>7.0869</v>
      </c>
      <c r="S16" s="158"/>
      <c r="T16" s="396">
        <v>7.9192</v>
      </c>
      <c r="U16" s="158"/>
      <c r="V16" s="396">
        <v>8.8952000000000009</v>
      </c>
      <c r="W16" s="158"/>
      <c r="X16" s="396">
        <v>15.0664</v>
      </c>
      <c r="Y16" s="158"/>
    </row>
    <row r="17" spans="1:25" ht="15" x14ac:dyDescent="0.4">
      <c r="A17" s="136" t="s">
        <v>54</v>
      </c>
      <c r="B17" s="254"/>
      <c r="C17" s="254"/>
      <c r="D17" s="371"/>
      <c r="E17" s="136"/>
      <c r="F17" s="398">
        <v>11.9</v>
      </c>
      <c r="G17" s="159"/>
      <c r="H17" s="398" t="s">
        <v>164</v>
      </c>
      <c r="I17" s="159"/>
      <c r="J17" s="398">
        <v>37</v>
      </c>
      <c r="K17" s="159"/>
      <c r="L17" s="398" t="s">
        <v>164</v>
      </c>
      <c r="M17" s="399"/>
      <c r="N17" s="398" t="s">
        <v>164</v>
      </c>
      <c r="O17" s="159"/>
      <c r="P17" s="398" t="s">
        <v>164</v>
      </c>
      <c r="Q17" s="399"/>
      <c r="R17" s="398">
        <v>17.2</v>
      </c>
      <c r="S17" s="159"/>
      <c r="T17" s="398">
        <v>19.5</v>
      </c>
      <c r="U17" s="159"/>
      <c r="V17" s="398" t="s">
        <v>164</v>
      </c>
      <c r="W17" s="159"/>
      <c r="X17" s="398" t="s">
        <v>164</v>
      </c>
      <c r="Y17" s="159"/>
    </row>
    <row r="18" spans="1:25" ht="13.5" thickBot="1" x14ac:dyDescent="0.35">
      <c r="A18" s="259" t="s">
        <v>75</v>
      </c>
      <c r="B18" s="260"/>
      <c r="C18" s="260"/>
      <c r="D18" s="372"/>
      <c r="E18" s="261"/>
      <c r="F18" s="400">
        <v>8.7942172240000005</v>
      </c>
      <c r="G18" s="389"/>
      <c r="H18" s="400">
        <v>4.3274629291000002</v>
      </c>
      <c r="I18" s="389"/>
      <c r="J18" s="400">
        <v>10.33148411</v>
      </c>
      <c r="K18" s="389"/>
      <c r="L18" s="400">
        <v>20.487977209</v>
      </c>
      <c r="M18" s="401"/>
      <c r="N18" s="400">
        <v>6.9847847399000003</v>
      </c>
      <c r="O18" s="389"/>
      <c r="P18" s="400">
        <v>22.719649209</v>
      </c>
      <c r="Q18" s="401"/>
      <c r="R18" s="400">
        <v>4.176190353</v>
      </c>
      <c r="S18" s="389"/>
      <c r="T18" s="400">
        <v>5.0989536998</v>
      </c>
      <c r="U18" s="389"/>
      <c r="V18" s="400">
        <v>6.7742586340999997</v>
      </c>
      <c r="W18" s="389"/>
      <c r="X18" s="400">
        <v>15.556354987000001</v>
      </c>
      <c r="Y18" s="389"/>
    </row>
    <row r="19" spans="1:25" x14ac:dyDescent="0.3">
      <c r="A19" s="130"/>
      <c r="B19" s="131"/>
      <c r="C19" s="131"/>
      <c r="D19" s="131"/>
      <c r="E19" s="130"/>
      <c r="F19" s="134"/>
      <c r="G19" s="133"/>
      <c r="H19" s="132"/>
      <c r="I19" s="132"/>
      <c r="J19" s="132"/>
      <c r="K19" s="132"/>
      <c r="L19" s="132"/>
      <c r="M19" s="132"/>
      <c r="N19" s="43"/>
      <c r="O19" s="43"/>
      <c r="P19" s="43"/>
      <c r="Q19" s="43"/>
      <c r="R19" s="43"/>
      <c r="S19" s="43"/>
      <c r="T19" s="43"/>
      <c r="U19" s="43"/>
      <c r="V19" s="43"/>
      <c r="W19" s="43"/>
      <c r="X19" s="43"/>
      <c r="Y19" s="43"/>
    </row>
    <row r="20" spans="1:25" x14ac:dyDescent="0.3">
      <c r="A20" s="130"/>
      <c r="B20" s="131"/>
      <c r="C20" s="131"/>
      <c r="D20" s="131"/>
      <c r="E20" s="130"/>
      <c r="F20" s="134"/>
      <c r="G20" s="133"/>
      <c r="H20" s="132"/>
      <c r="I20" s="132"/>
      <c r="J20" s="132"/>
      <c r="K20" s="132"/>
      <c r="L20" s="132"/>
      <c r="M20" s="132"/>
      <c r="N20" s="132"/>
      <c r="O20" s="132"/>
      <c r="P20" s="132"/>
      <c r="Q20" s="132"/>
      <c r="R20" s="132"/>
      <c r="S20" s="132"/>
      <c r="T20" s="132"/>
      <c r="U20" s="132"/>
      <c r="V20" s="132"/>
      <c r="W20" s="132"/>
      <c r="X20" s="132"/>
      <c r="Y20" s="132"/>
    </row>
    <row r="21" spans="1:25" x14ac:dyDescent="0.3">
      <c r="A21" s="130"/>
      <c r="B21" s="131"/>
      <c r="C21" s="131"/>
      <c r="D21" s="131"/>
      <c r="E21" s="130"/>
      <c r="F21" s="134"/>
      <c r="G21" s="133"/>
      <c r="H21" s="132"/>
      <c r="I21" s="132"/>
      <c r="J21" s="132"/>
      <c r="K21" s="132"/>
      <c r="L21" s="132"/>
      <c r="M21" s="132"/>
      <c r="N21" s="132"/>
      <c r="O21" s="132"/>
      <c r="P21" s="132"/>
      <c r="Q21" s="132"/>
      <c r="R21" s="132"/>
      <c r="S21" s="132"/>
      <c r="T21" s="132"/>
      <c r="U21" s="132"/>
      <c r="V21" s="132"/>
      <c r="W21" s="132"/>
      <c r="X21" s="132"/>
      <c r="Y21" s="132"/>
    </row>
    <row r="22" spans="1:25" x14ac:dyDescent="0.3">
      <c r="A22" s="130"/>
      <c r="B22" s="131"/>
      <c r="C22" s="131"/>
      <c r="D22" s="131"/>
      <c r="E22" s="130"/>
    </row>
    <row r="23" spans="1:25" x14ac:dyDescent="0.3">
      <c r="A23" s="130"/>
      <c r="B23" s="131"/>
      <c r="C23" s="131"/>
      <c r="D23" s="131"/>
      <c r="E23" s="130"/>
      <c r="H23" s="131"/>
      <c r="I23" s="131"/>
      <c r="J23" s="131"/>
      <c r="K23" s="131"/>
      <c r="R23" s="43"/>
      <c r="S23" s="43"/>
      <c r="T23" s="43"/>
      <c r="U23" s="43"/>
      <c r="V23" s="43"/>
      <c r="W23" s="43"/>
      <c r="X23" s="43"/>
      <c r="Y23" s="43"/>
    </row>
    <row r="24" spans="1:25" x14ac:dyDescent="0.3">
      <c r="A24" s="130"/>
      <c r="B24" s="131"/>
      <c r="C24" s="131"/>
      <c r="D24" s="131"/>
      <c r="E24" s="130"/>
      <c r="H24" s="131"/>
      <c r="I24" s="131"/>
      <c r="J24" s="131"/>
      <c r="K24" s="131"/>
      <c r="R24" s="43"/>
      <c r="S24" s="43"/>
      <c r="T24" s="43"/>
      <c r="U24" s="43"/>
      <c r="V24" s="43"/>
      <c r="W24" s="43"/>
      <c r="X24" s="43"/>
      <c r="Y24" s="43"/>
    </row>
    <row r="25" spans="1:25" x14ac:dyDescent="0.3">
      <c r="A25" s="130"/>
      <c r="B25" s="131"/>
      <c r="C25" s="131"/>
      <c r="D25" s="131"/>
      <c r="E25" s="130"/>
      <c r="N25" s="43"/>
      <c r="O25" s="43"/>
      <c r="P25" s="43"/>
      <c r="Q25" s="43"/>
    </row>
    <row r="26" spans="1:25" x14ac:dyDescent="0.3">
      <c r="A26" s="130"/>
      <c r="B26" s="131"/>
      <c r="C26" s="131"/>
      <c r="D26" s="131"/>
      <c r="E26" s="130"/>
      <c r="N26" s="130"/>
      <c r="O26" s="130"/>
      <c r="P26" s="130"/>
      <c r="Q26" s="130"/>
    </row>
    <row r="27" spans="1:25" x14ac:dyDescent="0.3">
      <c r="A27" s="130"/>
      <c r="B27" s="131"/>
      <c r="C27" s="131"/>
      <c r="D27" s="131"/>
      <c r="E27" s="130"/>
      <c r="N27" s="43"/>
      <c r="O27" s="43"/>
      <c r="P27" s="43"/>
      <c r="Q27" s="43"/>
    </row>
    <row r="28" spans="1:25" x14ac:dyDescent="0.3">
      <c r="A28" s="130"/>
      <c r="B28" s="131"/>
      <c r="C28" s="131"/>
      <c r="D28" s="131"/>
      <c r="E28" s="130"/>
      <c r="N28" s="130"/>
      <c r="O28" s="130"/>
      <c r="P28" s="130"/>
      <c r="Q28" s="130"/>
    </row>
    <row r="29" spans="1:25" s="129" customFormat="1" hidden="1" x14ac:dyDescent="0.3">
      <c r="A29" s="130"/>
      <c r="B29" s="131"/>
      <c r="C29" s="131"/>
      <c r="D29" s="131"/>
      <c r="E29" s="130"/>
      <c r="F29" s="289" t="e">
        <f>#REF!</f>
        <v>#REF!</v>
      </c>
      <c r="G29" s="290" t="e">
        <f>'Early Corn Avg'!#REF!</f>
        <v>#REF!</v>
      </c>
      <c r="H29" s="289" t="e">
        <f>'Early Corn Knoxville'!#REF!</f>
        <v>#REF!</v>
      </c>
      <c r="I29" s="290" t="e">
        <f>'Early Corn Knoxville'!#REF!</f>
        <v>#REF!</v>
      </c>
      <c r="J29" s="289" t="e">
        <f>'Early Corn Greeneville'!#REF!</f>
        <v>#REF!</v>
      </c>
      <c r="K29" s="290" t="e">
        <f>'Early Corn Greeneville'!#REF!</f>
        <v>#REF!</v>
      </c>
      <c r="L29" s="289" t="e">
        <f>'Early Corn Springfield_IR'!#REF!</f>
        <v>#REF!</v>
      </c>
      <c r="M29" s="290" t="e">
        <f>'Early Corn Springfield_IR'!#REF!</f>
        <v>#REF!</v>
      </c>
      <c r="N29" s="289" t="e">
        <f>'Early Corn Springfield_NIR'!#REF!</f>
        <v>#REF!</v>
      </c>
      <c r="O29" s="290" t="e">
        <f>'Early Corn Springfield_NIR'!#REF!</f>
        <v>#REF!</v>
      </c>
      <c r="P29" s="289" t="e">
        <f>'Early Corn Spring Hill'!#REF!</f>
        <v>#REF!</v>
      </c>
      <c r="Q29" s="289" t="e">
        <f>'Early Corn Spring Hill'!#REF!</f>
        <v>#REF!</v>
      </c>
      <c r="R29" s="289" t="e">
        <f>'Early Corn Milan_IR'!#REF!</f>
        <v>#REF!</v>
      </c>
      <c r="S29" s="290" t="e">
        <f>'Early Corn Milan_IR'!#REF!</f>
        <v>#REF!</v>
      </c>
      <c r="T29" s="289" t="e">
        <f>'Early Corn Milan_NIR'!#REF!</f>
        <v>#REF!</v>
      </c>
      <c r="U29" s="290" t="e">
        <f>'Early Corn Milan_NIR'!#REF!</f>
        <v>#REF!</v>
      </c>
      <c r="V29" s="289" t="e">
        <f>'Early Corn Jackson'!#REF!</f>
        <v>#REF!</v>
      </c>
      <c r="W29" s="290" t="e">
        <f>'Early Corn Jackson'!#REF!</f>
        <v>#REF!</v>
      </c>
      <c r="X29" s="289" t="e">
        <f>'Early Corn Memphis'!#REF!</f>
        <v>#REF!</v>
      </c>
      <c r="Y29" s="291" t="e">
        <f>'Early Corn Memphis'!#REF!</f>
        <v>#REF!</v>
      </c>
    </row>
    <row r="30" spans="1:25" s="129" customFormat="1" x14ac:dyDescent="0.3">
      <c r="A30" s="41"/>
      <c r="B30" s="255"/>
      <c r="C30" s="255"/>
      <c r="D30" s="255"/>
      <c r="E30" s="41"/>
      <c r="G30" s="128"/>
      <c r="H30" s="127"/>
      <c r="I30" s="127"/>
      <c r="J30" s="127"/>
      <c r="K30" s="127"/>
      <c r="L30" s="127"/>
      <c r="M30" s="127"/>
      <c r="N30" s="127"/>
      <c r="O30" s="127"/>
      <c r="P30" s="127"/>
      <c r="Q30" s="127"/>
      <c r="R30" s="127"/>
      <c r="S30" s="127"/>
      <c r="T30" s="127"/>
      <c r="U30" s="127"/>
      <c r="V30" s="127"/>
      <c r="W30" s="127"/>
      <c r="X30" s="127"/>
      <c r="Y30" s="127"/>
    </row>
  </sheetData>
  <sortState xmlns:xlrd2="http://schemas.microsoft.com/office/spreadsheetml/2017/richdata2" ref="A5:AJ14">
    <sortCondition descending="1" ref="F5:F14"/>
  </sortState>
  <mergeCells count="11">
    <mergeCell ref="A1:Y1"/>
    <mergeCell ref="X2:Y2"/>
    <mergeCell ref="F2:G2"/>
    <mergeCell ref="H2:I2"/>
    <mergeCell ref="L2:M2"/>
    <mergeCell ref="N2:O2"/>
    <mergeCell ref="P2:Q2"/>
    <mergeCell ref="R2:S2"/>
    <mergeCell ref="T2:U2"/>
    <mergeCell ref="V2:W2"/>
    <mergeCell ref="J2:K2"/>
  </mergeCells>
  <conditionalFormatting sqref="F5:F14">
    <cfRule type="top10" dxfId="939" priority="28" percent="1" rank="25"/>
    <cfRule type="expression" dxfId="938" priority="30">
      <formula>MOD(ROW(),2)=0</formula>
    </cfRule>
    <cfRule type="aboveAverage" dxfId="937" priority="29" stopIfTrue="1"/>
  </conditionalFormatting>
  <conditionalFormatting sqref="F29">
    <cfRule type="aboveAverage" dxfId="936" priority="105" stopIfTrue="1"/>
  </conditionalFormatting>
  <conditionalFormatting sqref="F29:Y29 A5:D14">
    <cfRule type="expression" dxfId="935" priority="137">
      <formula>MOD(ROW(),2)=0</formula>
    </cfRule>
  </conditionalFormatting>
  <conditionalFormatting sqref="G5:G14 I5:I14 Y5:Y14 M5:M14 O5:O14 Q5:Q14 S5:S14 U5:U14 W5:W14 K5:K14">
    <cfRule type="expression" dxfId="934" priority="1506">
      <formula>MOD(ROW(),2)=0</formula>
    </cfRule>
  </conditionalFormatting>
  <conditionalFormatting sqref="G5:G14">
    <cfRule type="containsText" priority="393" stopIfTrue="1" operator="containsText" text="AA">
      <formula>NOT(ISERROR(SEARCH("AA",G5)))</formula>
    </cfRule>
    <cfRule type="containsText" dxfId="933" priority="32" operator="containsText" text="A">
      <formula>NOT(ISERROR(SEARCH("A",G5)))</formula>
    </cfRule>
    <cfRule type="containsText" priority="31" stopIfTrue="1" operator="containsText" text="AA">
      <formula>NOT(ISERROR(SEARCH("AA",G5)))</formula>
    </cfRule>
    <cfRule type="containsText" dxfId="932" priority="394" stopIfTrue="1" operator="containsText" text="A">
      <formula>NOT(ISERROR(SEARCH("A",G5)))</formula>
    </cfRule>
  </conditionalFormatting>
  <conditionalFormatting sqref="G29">
    <cfRule type="containsText" priority="102" stopIfTrue="1" operator="containsText" text="AA">
      <formula>NOT(ISERROR(SEARCH("AA",G29)))</formula>
    </cfRule>
    <cfRule type="containsText" dxfId="931" priority="103" stopIfTrue="1" operator="containsText" text="A">
      <formula>NOT(ISERROR(SEARCH("A",G29)))</formula>
    </cfRule>
  </conditionalFormatting>
  <conditionalFormatting sqref="H5:H14">
    <cfRule type="top10" dxfId="930" priority="25" percent="1" rank="25"/>
    <cfRule type="expression" dxfId="929" priority="27">
      <formula>MOD(ROW(),2)=0</formula>
    </cfRule>
    <cfRule type="aboveAverage" dxfId="928" priority="26" stopIfTrue="1"/>
  </conditionalFormatting>
  <conditionalFormatting sqref="H29">
    <cfRule type="aboveAverage" dxfId="927" priority="108" stopIfTrue="1"/>
  </conditionalFormatting>
  <conditionalFormatting sqref="I5:I14">
    <cfRule type="containsText" dxfId="926" priority="249" stopIfTrue="1" operator="containsText" text="A">
      <formula>NOT(ISERROR(SEARCH("A",I5)))</formula>
    </cfRule>
    <cfRule type="containsText" priority="248" stopIfTrue="1" operator="containsText" text="AA">
      <formula>NOT(ISERROR(SEARCH("AA",I5)))</formula>
    </cfRule>
  </conditionalFormatting>
  <conditionalFormatting sqref="I29">
    <cfRule type="containsText" priority="84" stopIfTrue="1" operator="containsText" text="AA">
      <formula>NOT(ISERROR(SEARCH("AA",I29)))</formula>
    </cfRule>
    <cfRule type="containsText" dxfId="925" priority="85" stopIfTrue="1" operator="containsText" text="A">
      <formula>NOT(ISERROR(SEARCH("A",I29)))</formula>
    </cfRule>
  </conditionalFormatting>
  <conditionalFormatting sqref="J5:J14">
    <cfRule type="expression" dxfId="924" priority="24">
      <formula>MOD(ROW(),2)=0</formula>
    </cfRule>
    <cfRule type="top10" dxfId="923" priority="22" percent="1" rank="25"/>
    <cfRule type="aboveAverage" dxfId="922" priority="23" stopIfTrue="1"/>
  </conditionalFormatting>
  <conditionalFormatting sqref="J29">
    <cfRule type="aboveAverage" dxfId="921" priority="111" stopIfTrue="1"/>
  </conditionalFormatting>
  <conditionalFormatting sqref="K5:K14">
    <cfRule type="containsText" priority="140" stopIfTrue="1" operator="containsText" text="AA">
      <formula>NOT(ISERROR(SEARCH("AA",K5)))</formula>
    </cfRule>
    <cfRule type="containsText" dxfId="920" priority="141" stopIfTrue="1" operator="containsText" text="A">
      <formula>NOT(ISERROR(SEARCH("A",K5)))</formula>
    </cfRule>
  </conditionalFormatting>
  <conditionalFormatting sqref="K29">
    <cfRule type="containsText" priority="52" stopIfTrue="1" operator="containsText" text="AA">
      <formula>NOT(ISERROR(SEARCH("AA",K29)))</formula>
    </cfRule>
    <cfRule type="containsText" dxfId="919" priority="53" stopIfTrue="1" operator="containsText" text="A">
      <formula>NOT(ISERROR(SEARCH("A",K29)))</formula>
    </cfRule>
  </conditionalFormatting>
  <conditionalFormatting sqref="L5:L14">
    <cfRule type="expression" dxfId="918" priority="21">
      <formula>MOD(ROW(),2)=0</formula>
    </cfRule>
    <cfRule type="aboveAverage" dxfId="917" priority="20" stopIfTrue="1"/>
    <cfRule type="top10" dxfId="916" priority="19" percent="1" rank="25"/>
  </conditionalFormatting>
  <conditionalFormatting sqref="L29">
    <cfRule type="aboveAverage" dxfId="915" priority="114" stopIfTrue="1"/>
  </conditionalFormatting>
  <conditionalFormatting sqref="M5:M14">
    <cfRule type="containsText" dxfId="914" priority="165" stopIfTrue="1" operator="containsText" text="A">
      <formula>NOT(ISERROR(SEARCH("A",M5)))</formula>
    </cfRule>
    <cfRule type="containsText" priority="164" stopIfTrue="1" operator="containsText" text="AA">
      <formula>NOT(ISERROR(SEARCH("AA",M5)))</formula>
    </cfRule>
  </conditionalFormatting>
  <conditionalFormatting sqref="M29">
    <cfRule type="containsText" dxfId="913" priority="65" stopIfTrue="1" operator="containsText" text="A">
      <formula>NOT(ISERROR(SEARCH("A",M29)))</formula>
    </cfRule>
    <cfRule type="containsText" priority="64" stopIfTrue="1" operator="containsText" text="AA">
      <formula>NOT(ISERROR(SEARCH("AA",M29)))</formula>
    </cfRule>
  </conditionalFormatting>
  <conditionalFormatting sqref="N5:N14">
    <cfRule type="expression" dxfId="912" priority="18">
      <formula>MOD(ROW(),2)=0</formula>
    </cfRule>
    <cfRule type="aboveAverage" dxfId="911" priority="17" stopIfTrue="1"/>
    <cfRule type="top10" dxfId="910" priority="16" percent="1" rank="25"/>
  </conditionalFormatting>
  <conditionalFormatting sqref="N29">
    <cfRule type="aboveAverage" dxfId="909" priority="117" stopIfTrue="1"/>
  </conditionalFormatting>
  <conditionalFormatting sqref="O5:O14">
    <cfRule type="containsText" priority="162" stopIfTrue="1" operator="containsText" text="AA">
      <formula>NOT(ISERROR(SEARCH("AA",O5)))</formula>
    </cfRule>
    <cfRule type="containsText" dxfId="908" priority="163" stopIfTrue="1" operator="containsText" text="A">
      <formula>NOT(ISERROR(SEARCH("A",O5)))</formula>
    </cfRule>
  </conditionalFormatting>
  <conditionalFormatting sqref="O29">
    <cfRule type="containsText" priority="62" stopIfTrue="1" operator="containsText" text="AA">
      <formula>NOT(ISERROR(SEARCH("AA",O29)))</formula>
    </cfRule>
    <cfRule type="containsText" dxfId="907" priority="63" stopIfTrue="1" operator="containsText" text="A">
      <formula>NOT(ISERROR(SEARCH("A",O29)))</formula>
    </cfRule>
  </conditionalFormatting>
  <conditionalFormatting sqref="P5:P14">
    <cfRule type="aboveAverage" dxfId="906" priority="14" stopIfTrue="1"/>
    <cfRule type="expression" dxfId="905" priority="15">
      <formula>MOD(ROW(),2)=0</formula>
    </cfRule>
    <cfRule type="top10" dxfId="904" priority="13" percent="1" rank="25"/>
  </conditionalFormatting>
  <conditionalFormatting sqref="P29">
    <cfRule type="aboveAverage" dxfId="903" priority="120" stopIfTrue="1"/>
  </conditionalFormatting>
  <conditionalFormatting sqref="Q5">
    <cfRule type="aboveAverage" dxfId="902" priority="136" stopIfTrue="1"/>
  </conditionalFormatting>
  <conditionalFormatting sqref="Q5:Q14">
    <cfRule type="containsText" dxfId="901" priority="161" stopIfTrue="1" operator="containsText" text="A">
      <formula>NOT(ISERROR(SEARCH("A",Q5)))</formula>
    </cfRule>
    <cfRule type="containsText" priority="160" stopIfTrue="1" operator="containsText" text="AA">
      <formula>NOT(ISERROR(SEARCH("AA",Q5)))</formula>
    </cfRule>
    <cfRule type="containsText" dxfId="900" priority="36" stopIfTrue="1" operator="containsText" text="A">
      <formula>NOT(ISERROR(SEARCH("A",Q5)))</formula>
    </cfRule>
    <cfRule type="containsText" priority="35" stopIfTrue="1" operator="containsText" text="AA">
      <formula>NOT(ISERROR(SEARCH("AA",Q5)))</formula>
    </cfRule>
  </conditionalFormatting>
  <conditionalFormatting sqref="Q29">
    <cfRule type="containsText" priority="60" stopIfTrue="1" operator="containsText" text="AA">
      <formula>NOT(ISERROR(SEARCH("AA",Q29)))</formula>
    </cfRule>
    <cfRule type="containsText" dxfId="899" priority="61" stopIfTrue="1" operator="containsText" text="A">
      <formula>NOT(ISERROR(SEARCH("A",Q29)))</formula>
    </cfRule>
    <cfRule type="aboveAverage" dxfId="898" priority="49" stopIfTrue="1"/>
  </conditionalFormatting>
  <conditionalFormatting sqref="R5:R14">
    <cfRule type="expression" dxfId="897" priority="12">
      <formula>MOD(ROW(),2)=0</formula>
    </cfRule>
    <cfRule type="top10" dxfId="896" priority="10" percent="1" rank="25"/>
    <cfRule type="aboveAverage" dxfId="895" priority="11" stopIfTrue="1"/>
  </conditionalFormatting>
  <conditionalFormatting sqref="R29">
    <cfRule type="aboveAverage" dxfId="894" priority="123" stopIfTrue="1"/>
  </conditionalFormatting>
  <conditionalFormatting sqref="S5:S14">
    <cfRule type="containsText" priority="158" stopIfTrue="1" operator="containsText" text="AA">
      <formula>NOT(ISERROR(SEARCH("AA",S5)))</formula>
    </cfRule>
    <cfRule type="containsText" dxfId="893" priority="159" stopIfTrue="1" operator="containsText" text="A">
      <formula>NOT(ISERROR(SEARCH("A",S5)))</formula>
    </cfRule>
  </conditionalFormatting>
  <conditionalFormatting sqref="S29">
    <cfRule type="containsText" dxfId="892" priority="59" stopIfTrue="1" operator="containsText" text="A">
      <formula>NOT(ISERROR(SEARCH("A",S29)))</formula>
    </cfRule>
    <cfRule type="containsText" priority="58" stopIfTrue="1" operator="containsText" text="AA">
      <formula>NOT(ISERROR(SEARCH("AA",S29)))</formula>
    </cfRule>
  </conditionalFormatting>
  <conditionalFormatting sqref="T5:T14">
    <cfRule type="top10" dxfId="891" priority="7" percent="1" rank="25"/>
    <cfRule type="aboveAverage" dxfId="890" priority="8" stopIfTrue="1"/>
    <cfRule type="expression" dxfId="889" priority="9">
      <formula>MOD(ROW(),2)=0</formula>
    </cfRule>
  </conditionalFormatting>
  <conditionalFormatting sqref="T29">
    <cfRule type="aboveAverage" dxfId="888" priority="126" stopIfTrue="1"/>
    <cfRule type="aboveAverage" dxfId="887" priority="48" stopIfTrue="1"/>
  </conditionalFormatting>
  <conditionalFormatting sqref="U5">
    <cfRule type="containsText" dxfId="886" priority="134" stopIfTrue="1" operator="containsText" text="A">
      <formula>NOT(ISERROR(SEARCH("A",U5)))</formula>
    </cfRule>
    <cfRule type="containsText" priority="133" stopIfTrue="1" operator="containsText" text="AA">
      <formula>NOT(ISERROR(SEARCH("AA",U5)))</formula>
    </cfRule>
  </conditionalFormatting>
  <conditionalFormatting sqref="U5:U14">
    <cfRule type="containsText" priority="156" stopIfTrue="1" operator="containsText" text="AA">
      <formula>NOT(ISERROR(SEARCH("AA",U5)))</formula>
    </cfRule>
    <cfRule type="containsText" dxfId="885" priority="157" stopIfTrue="1" operator="containsText" text="A">
      <formula>NOT(ISERROR(SEARCH("A",U5)))</formula>
    </cfRule>
  </conditionalFormatting>
  <conditionalFormatting sqref="U29">
    <cfRule type="containsText" dxfId="884" priority="57" stopIfTrue="1" operator="containsText" text="A">
      <formula>NOT(ISERROR(SEARCH("A",U29)))</formula>
    </cfRule>
    <cfRule type="containsText" priority="46" stopIfTrue="1" operator="containsText" text="AA">
      <formula>NOT(ISERROR(SEARCH("AA",U29)))</formula>
    </cfRule>
    <cfRule type="containsText" dxfId="883" priority="47" stopIfTrue="1" operator="containsText" text="A">
      <formula>NOT(ISERROR(SEARCH("A",U29)))</formula>
    </cfRule>
    <cfRule type="containsText" priority="56" stopIfTrue="1" operator="containsText" text="AA">
      <formula>NOT(ISERROR(SEARCH("AA",U29)))</formula>
    </cfRule>
  </conditionalFormatting>
  <conditionalFormatting sqref="V5:V14">
    <cfRule type="top10" dxfId="882" priority="4" percent="1" rank="25"/>
    <cfRule type="expression" dxfId="881" priority="6">
      <formula>MOD(ROW(),2)=0</formula>
    </cfRule>
    <cfRule type="aboveAverage" dxfId="880" priority="5" stopIfTrue="1"/>
  </conditionalFormatting>
  <conditionalFormatting sqref="V29">
    <cfRule type="aboveAverage" dxfId="879" priority="129" stopIfTrue="1"/>
  </conditionalFormatting>
  <conditionalFormatting sqref="W5:W14">
    <cfRule type="containsText" priority="154" stopIfTrue="1" operator="containsText" text="AA">
      <formula>NOT(ISERROR(SEARCH("AA",W5)))</formula>
    </cfRule>
    <cfRule type="containsText" dxfId="878" priority="155" operator="containsText" text="A">
      <formula>NOT(ISERROR(SEARCH("A",W5)))</formula>
    </cfRule>
  </conditionalFormatting>
  <conditionalFormatting sqref="W29">
    <cfRule type="containsText" priority="54" stopIfTrue="1" operator="containsText" text="AA">
      <formula>NOT(ISERROR(SEARCH("AA",W29)))</formula>
    </cfRule>
    <cfRule type="containsText" dxfId="877" priority="55" operator="containsText" text="A">
      <formula>NOT(ISERROR(SEARCH("A",W29)))</formula>
    </cfRule>
  </conditionalFormatting>
  <conditionalFormatting sqref="X5:X14">
    <cfRule type="expression" dxfId="876" priority="3">
      <formula>MOD(ROW(),2)=0</formula>
    </cfRule>
    <cfRule type="top10" dxfId="875" priority="1" percent="1" rank="25"/>
    <cfRule type="aboveAverage" dxfId="874" priority="2" stopIfTrue="1"/>
  </conditionalFormatting>
  <conditionalFormatting sqref="X29">
    <cfRule type="aboveAverage" dxfId="873" priority="132" stopIfTrue="1"/>
  </conditionalFormatting>
  <conditionalFormatting sqref="Y5:Y7">
    <cfRule type="containsText" dxfId="872" priority="176" stopIfTrue="1" operator="containsText" text="A">
      <formula>NOT(ISERROR(SEARCH("A",Y5)))</formula>
    </cfRule>
    <cfRule type="containsText" priority="175" stopIfTrue="1" operator="containsText" text="AA">
      <formula>NOT(ISERROR(SEARCH("AA",Y5)))</formula>
    </cfRule>
  </conditionalFormatting>
  <conditionalFormatting sqref="Y5:Y14">
    <cfRule type="containsText" dxfId="871" priority="34" operator="containsText" text="A">
      <formula>NOT(ISERROR(SEARCH("A",Y5)))</formula>
    </cfRule>
    <cfRule type="containsText" priority="33" stopIfTrue="1" operator="containsText" text="AA">
      <formula>NOT(ISERROR(SEARCH("AA",Y5)))</formula>
    </cfRule>
    <cfRule type="containsText" priority="171" stopIfTrue="1" operator="containsText" text="AA">
      <formula>NOT(ISERROR(SEARCH("AA",Y5)))</formula>
    </cfRule>
    <cfRule type="containsText" dxfId="870" priority="172" stopIfTrue="1" operator="containsText" text="A">
      <formula>NOT(ISERROR(SEARCH("A",Y5)))</formula>
    </cfRule>
  </conditionalFormatting>
  <conditionalFormatting sqref="Y29">
    <cfRule type="containsText" dxfId="869" priority="69" stopIfTrue="1" operator="containsText" text="A">
      <formula>NOT(ISERROR(SEARCH("A",Y29)))</formula>
    </cfRule>
    <cfRule type="containsText" priority="68" stopIfTrue="1" operator="containsText" text="AA">
      <formula>NOT(ISERROR(SEARCH("AA",Y29)))</formula>
    </cfRule>
    <cfRule type="containsText" dxfId="868" priority="67" stopIfTrue="1" operator="containsText" text="A">
      <formula>NOT(ISERROR(SEARCH("A",Y29)))</formula>
    </cfRule>
    <cfRule type="containsText" priority="66" stopIfTrue="1" operator="containsText" text="AA">
      <formula>NOT(ISERROR(SEARCH("AA",Y29)))</formula>
    </cfRule>
  </conditionalFormatting>
  <pageMargins left="0.5" right="0.5" top="0.5" bottom="0.5" header="0.3" footer="0.3"/>
  <pageSetup scale="8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6" tint="0.59999389629810485"/>
    <pageSetUpPr fitToPage="1"/>
  </sheetPr>
  <dimension ref="A1:Y31"/>
  <sheetViews>
    <sheetView zoomScaleNormal="100" workbookViewId="0">
      <selection activeCell="W27" sqref="W27"/>
    </sheetView>
  </sheetViews>
  <sheetFormatPr defaultColWidth="9.1796875" defaultRowHeight="12.5" x14ac:dyDescent="0.25"/>
  <cols>
    <col min="1" max="1" width="9.54296875" style="41" customWidth="1"/>
    <col min="2" max="2" width="24.1796875" style="41" customWidth="1"/>
    <col min="3" max="3" width="9.1796875" style="41" customWidth="1"/>
    <col min="4" max="4" width="9" style="41" customWidth="1"/>
    <col min="5" max="5" width="10" style="41" customWidth="1"/>
    <col min="6" max="13" width="6.54296875" style="41" customWidth="1"/>
    <col min="14" max="14" width="7.81640625" style="41" customWidth="1"/>
    <col min="15" max="15" width="9.1796875" style="41" customWidth="1"/>
    <col min="16" max="25" width="9.1796875" style="41" hidden="1" customWidth="1"/>
    <col min="26" max="27" width="9.1796875" style="41" customWidth="1"/>
    <col min="28" max="16384" width="9.1796875" style="41"/>
  </cols>
  <sheetData>
    <row r="1" spans="1:25" s="19" customFormat="1" ht="15" customHeight="1" thickBot="1" x14ac:dyDescent="0.35">
      <c r="A1" s="513" t="s">
        <v>423</v>
      </c>
      <c r="B1" s="513"/>
      <c r="C1" s="513"/>
      <c r="D1" s="513"/>
      <c r="E1" s="513"/>
      <c r="F1" s="513"/>
      <c r="G1" s="513"/>
      <c r="H1" s="513"/>
      <c r="I1" s="513"/>
      <c r="J1" s="513"/>
      <c r="K1" s="513"/>
      <c r="L1" s="513"/>
      <c r="M1" s="513"/>
      <c r="N1" s="513"/>
    </row>
    <row r="2" spans="1:25" ht="40" customHeight="1" x14ac:dyDescent="0.3">
      <c r="A2" s="67" t="s">
        <v>61</v>
      </c>
      <c r="B2" s="121" t="s">
        <v>64</v>
      </c>
      <c r="C2" s="66" t="s">
        <v>428</v>
      </c>
      <c r="D2" s="66" t="s">
        <v>429</v>
      </c>
      <c r="E2" s="66" t="s">
        <v>430</v>
      </c>
      <c r="F2" s="79" t="s">
        <v>418</v>
      </c>
      <c r="G2" s="66" t="s">
        <v>135</v>
      </c>
      <c r="H2" s="66" t="s">
        <v>158</v>
      </c>
      <c r="I2" s="66" t="s">
        <v>141</v>
      </c>
      <c r="J2" s="66" t="s">
        <v>136</v>
      </c>
      <c r="K2" s="66" t="s">
        <v>137</v>
      </c>
      <c r="L2" s="66" t="s">
        <v>420</v>
      </c>
      <c r="M2" s="66" t="s">
        <v>421</v>
      </c>
      <c r="N2" s="66" t="s">
        <v>422</v>
      </c>
      <c r="P2" s="79" t="s">
        <v>418</v>
      </c>
      <c r="Q2" s="66" t="s">
        <v>135</v>
      </c>
      <c r="R2" s="66" t="s">
        <v>158</v>
      </c>
      <c r="S2" s="66" t="s">
        <v>141</v>
      </c>
      <c r="T2" s="66" t="s">
        <v>136</v>
      </c>
      <c r="U2" s="66" t="s">
        <v>137</v>
      </c>
      <c r="V2" s="66" t="s">
        <v>420</v>
      </c>
      <c r="W2" s="66" t="s">
        <v>421</v>
      </c>
      <c r="X2" s="66" t="s">
        <v>422</v>
      </c>
      <c r="Y2" s="41" t="s">
        <v>560</v>
      </c>
    </row>
    <row r="3" spans="1:25" ht="14.25" customHeight="1" x14ac:dyDescent="0.3">
      <c r="A3" s="190"/>
      <c r="B3" s="191"/>
      <c r="C3" s="91" t="s">
        <v>425</v>
      </c>
      <c r="D3" s="91" t="s">
        <v>426</v>
      </c>
      <c r="E3" s="161" t="s">
        <v>427</v>
      </c>
      <c r="F3" s="185">
        <v>45379</v>
      </c>
      <c r="G3" s="184">
        <v>45399</v>
      </c>
      <c r="H3" s="184">
        <v>45398</v>
      </c>
      <c r="I3" s="184">
        <v>45405</v>
      </c>
      <c r="J3" s="184">
        <v>45397</v>
      </c>
      <c r="K3" s="184">
        <v>45404</v>
      </c>
      <c r="L3" s="184">
        <v>45411</v>
      </c>
      <c r="M3" s="184">
        <v>45399</v>
      </c>
      <c r="N3" s="184">
        <v>45398</v>
      </c>
    </row>
    <row r="4" spans="1:25" ht="14.25" customHeight="1" x14ac:dyDescent="0.25">
      <c r="A4" s="141" t="s">
        <v>194</v>
      </c>
      <c r="B4" s="86" t="s">
        <v>407</v>
      </c>
      <c r="C4" s="88">
        <v>244</v>
      </c>
      <c r="D4" s="87">
        <v>13.8</v>
      </c>
      <c r="E4" s="87">
        <v>59.13</v>
      </c>
      <c r="F4" s="419">
        <v>231.5886725</v>
      </c>
      <c r="G4" s="419">
        <v>198.091352</v>
      </c>
      <c r="H4" s="419">
        <v>242.9892619</v>
      </c>
      <c r="I4" s="419">
        <v>254.43420209999999</v>
      </c>
      <c r="J4" s="419">
        <v>276.74618520000001</v>
      </c>
      <c r="K4" s="419">
        <v>248</v>
      </c>
      <c r="L4" s="419">
        <v>249.1033401</v>
      </c>
      <c r="M4" s="419">
        <v>228.50402500000001</v>
      </c>
      <c r="N4" s="419">
        <v>264.92728049999999</v>
      </c>
      <c r="P4" s="41">
        <f>IF(F4&gt;F$15,1,0)</f>
        <v>1</v>
      </c>
      <c r="Q4" s="41">
        <f t="shared" ref="Q4:X14" si="0">IF(G4&gt;G$15,1,0)</f>
        <v>1</v>
      </c>
      <c r="R4" s="41">
        <f t="shared" si="0"/>
        <v>1</v>
      </c>
      <c r="S4" s="41">
        <f t="shared" si="0"/>
        <v>1</v>
      </c>
      <c r="T4" s="41">
        <f t="shared" si="0"/>
        <v>1</v>
      </c>
      <c r="U4" s="41">
        <f t="shared" si="0"/>
        <v>1</v>
      </c>
      <c r="V4" s="41">
        <f t="shared" si="0"/>
        <v>1</v>
      </c>
      <c r="W4" s="41">
        <f t="shared" si="0"/>
        <v>1</v>
      </c>
      <c r="X4" s="41">
        <f t="shared" si="0"/>
        <v>1</v>
      </c>
      <c r="Y4" s="476">
        <f>SUM(P4:X4)/COUNT(P4:X4)</f>
        <v>1</v>
      </c>
    </row>
    <row r="5" spans="1:25" ht="14.25" customHeight="1" x14ac:dyDescent="0.25">
      <c r="A5" s="140" t="s">
        <v>199</v>
      </c>
      <c r="B5" s="83" t="s">
        <v>408</v>
      </c>
      <c r="C5" s="85">
        <v>236</v>
      </c>
      <c r="D5" s="84">
        <v>13.9</v>
      </c>
      <c r="E5" s="84">
        <v>60.08</v>
      </c>
      <c r="F5" s="419">
        <v>261.13922889999998</v>
      </c>
      <c r="G5" s="419">
        <v>197.79118270000001</v>
      </c>
      <c r="H5" s="419">
        <v>241.25538460000001</v>
      </c>
      <c r="I5" s="419">
        <v>242.86123900000001</v>
      </c>
      <c r="J5" s="419">
        <v>253.1435141</v>
      </c>
      <c r="K5" s="419">
        <v>242.92616649999999</v>
      </c>
      <c r="L5" s="419">
        <v>184.78614490000001</v>
      </c>
      <c r="M5" s="419">
        <v>226.02822029999999</v>
      </c>
      <c r="N5" s="419">
        <v>276.05257080000001</v>
      </c>
      <c r="P5" s="41">
        <f t="shared" ref="P5:P14" si="1">IF(F5&gt;F$15,1,0)</f>
        <v>1</v>
      </c>
      <c r="Q5" s="41">
        <f t="shared" si="0"/>
        <v>1</v>
      </c>
      <c r="R5" s="41">
        <f t="shared" si="0"/>
        <v>1</v>
      </c>
      <c r="S5" s="41">
        <f t="shared" si="0"/>
        <v>0</v>
      </c>
      <c r="T5" s="41">
        <f t="shared" si="0"/>
        <v>0</v>
      </c>
      <c r="U5" s="41">
        <f t="shared" si="0"/>
        <v>1</v>
      </c>
      <c r="V5" s="41">
        <f t="shared" si="0"/>
        <v>0</v>
      </c>
      <c r="W5" s="41">
        <f t="shared" si="0"/>
        <v>1</v>
      </c>
      <c r="X5" s="41">
        <f t="shared" si="0"/>
        <v>1</v>
      </c>
      <c r="Y5" s="476">
        <f t="shared" ref="Y5:Y14" si="2">SUM(P5:X5)/COUNT(P5:X5)</f>
        <v>0.66666666666666663</v>
      </c>
    </row>
    <row r="6" spans="1:25" ht="14.25" customHeight="1" x14ac:dyDescent="0.25">
      <c r="A6" s="154" t="s">
        <v>199</v>
      </c>
      <c r="B6" s="86" t="s">
        <v>424</v>
      </c>
      <c r="C6" s="88">
        <v>234</v>
      </c>
      <c r="D6" s="87">
        <v>14.2</v>
      </c>
      <c r="E6" s="87">
        <v>58.2</v>
      </c>
      <c r="F6" s="419">
        <v>219.35361130000001</v>
      </c>
      <c r="G6" s="419">
        <v>231.46663889999999</v>
      </c>
      <c r="H6" s="419">
        <v>237.16710639999999</v>
      </c>
      <c r="I6" s="419">
        <v>247.5918404</v>
      </c>
      <c r="J6" s="419">
        <v>239.65522139999999</v>
      </c>
      <c r="K6" s="419">
        <v>240</v>
      </c>
      <c r="L6" s="419">
        <v>207.1420679</v>
      </c>
      <c r="M6" s="419">
        <v>230.4448859</v>
      </c>
      <c r="N6" s="419">
        <v>250.76899169999999</v>
      </c>
      <c r="P6" s="41">
        <f t="shared" si="1"/>
        <v>0</v>
      </c>
      <c r="Q6" s="41">
        <f t="shared" si="0"/>
        <v>1</v>
      </c>
      <c r="R6" s="41">
        <f t="shared" si="0"/>
        <v>1</v>
      </c>
      <c r="S6" s="41">
        <f t="shared" si="0"/>
        <v>0</v>
      </c>
      <c r="T6" s="41">
        <f t="shared" si="0"/>
        <v>0</v>
      </c>
      <c r="U6" s="41">
        <f t="shared" si="0"/>
        <v>1</v>
      </c>
      <c r="V6" s="41">
        <f t="shared" si="0"/>
        <v>1</v>
      </c>
      <c r="W6" s="41">
        <f t="shared" si="0"/>
        <v>1</v>
      </c>
      <c r="X6" s="41">
        <f t="shared" si="0"/>
        <v>1</v>
      </c>
      <c r="Y6" s="476">
        <f t="shared" si="2"/>
        <v>0.66666666666666663</v>
      </c>
    </row>
    <row r="7" spans="1:25" ht="14.25" customHeight="1" x14ac:dyDescent="0.25">
      <c r="A7" s="153" t="s">
        <v>199</v>
      </c>
      <c r="B7" s="83" t="s">
        <v>409</v>
      </c>
      <c r="C7" s="85">
        <v>233</v>
      </c>
      <c r="D7" s="84">
        <v>13.8</v>
      </c>
      <c r="E7" s="84">
        <v>58.53</v>
      </c>
      <c r="F7" s="419">
        <v>237.97571919999999</v>
      </c>
      <c r="G7" s="419">
        <v>195.8831806</v>
      </c>
      <c r="H7" s="419">
        <v>239.40723929999999</v>
      </c>
      <c r="I7" s="419">
        <v>239.00593499999999</v>
      </c>
      <c r="J7" s="419">
        <v>266.78856180000002</v>
      </c>
      <c r="K7" s="419">
        <v>239</v>
      </c>
      <c r="L7" s="419">
        <v>201.82103280000001</v>
      </c>
      <c r="M7" s="419">
        <v>201.31652249999999</v>
      </c>
      <c r="N7" s="419">
        <v>271.16486630000003</v>
      </c>
      <c r="P7" s="41">
        <f t="shared" si="1"/>
        <v>1</v>
      </c>
      <c r="Q7" s="41">
        <f t="shared" si="0"/>
        <v>0</v>
      </c>
      <c r="R7" s="41">
        <f t="shared" si="0"/>
        <v>1</v>
      </c>
      <c r="S7" s="41">
        <f t="shared" si="0"/>
        <v>0</v>
      </c>
      <c r="T7" s="41">
        <f t="shared" si="0"/>
        <v>1</v>
      </c>
      <c r="U7" s="41">
        <f t="shared" si="0"/>
        <v>1</v>
      </c>
      <c r="V7" s="41">
        <f t="shared" si="0"/>
        <v>1</v>
      </c>
      <c r="W7" s="41">
        <f t="shared" si="0"/>
        <v>0</v>
      </c>
      <c r="X7" s="41">
        <f t="shared" si="0"/>
        <v>1</v>
      </c>
      <c r="Y7" s="476">
        <f t="shared" si="2"/>
        <v>0.66666666666666663</v>
      </c>
    </row>
    <row r="8" spans="1:25" ht="14.25" customHeight="1" x14ac:dyDescent="0.25">
      <c r="A8" s="160" t="s">
        <v>199</v>
      </c>
      <c r="B8" s="219" t="s">
        <v>410</v>
      </c>
      <c r="C8" s="156">
        <v>230</v>
      </c>
      <c r="D8" s="220">
        <v>14.3</v>
      </c>
      <c r="E8" s="220">
        <v>59.16</v>
      </c>
      <c r="F8" s="423">
        <v>229.1284077</v>
      </c>
      <c r="G8" s="423">
        <v>208.16743990000001</v>
      </c>
      <c r="H8" s="423">
        <v>240.09550300000001</v>
      </c>
      <c r="I8" s="423">
        <v>262.92217770000002</v>
      </c>
      <c r="J8" s="423">
        <v>264.6397561</v>
      </c>
      <c r="K8" s="423">
        <v>207.1723542</v>
      </c>
      <c r="L8" s="423">
        <v>196.14662139999999</v>
      </c>
      <c r="M8" s="423">
        <v>204.46631769999999</v>
      </c>
      <c r="N8" s="423">
        <v>260.7888964</v>
      </c>
      <c r="P8" s="41">
        <f t="shared" si="1"/>
        <v>1</v>
      </c>
      <c r="Q8" s="41">
        <f t="shared" si="0"/>
        <v>1</v>
      </c>
      <c r="R8" s="41">
        <f t="shared" si="0"/>
        <v>1</v>
      </c>
      <c r="S8" s="41">
        <f t="shared" si="0"/>
        <v>1</v>
      </c>
      <c r="T8" s="41">
        <f t="shared" si="0"/>
        <v>1</v>
      </c>
      <c r="U8" s="41">
        <f t="shared" si="0"/>
        <v>0</v>
      </c>
      <c r="V8" s="41">
        <f t="shared" si="0"/>
        <v>0</v>
      </c>
      <c r="W8" s="41">
        <f t="shared" si="0"/>
        <v>0</v>
      </c>
      <c r="X8" s="41">
        <f t="shared" si="0"/>
        <v>1</v>
      </c>
      <c r="Y8" s="476">
        <f t="shared" si="2"/>
        <v>0.66666666666666663</v>
      </c>
    </row>
    <row r="9" spans="1:25" ht="14.25" customHeight="1" x14ac:dyDescent="0.25">
      <c r="A9" s="153" t="s">
        <v>196</v>
      </c>
      <c r="B9" s="83" t="s">
        <v>411</v>
      </c>
      <c r="C9" s="85">
        <v>230</v>
      </c>
      <c r="D9" s="84">
        <v>14.3</v>
      </c>
      <c r="E9" s="84">
        <v>60.2</v>
      </c>
      <c r="F9" s="419">
        <v>224.5516921</v>
      </c>
      <c r="G9" s="419">
        <v>193.0098864</v>
      </c>
      <c r="H9" s="419">
        <v>234.5300159</v>
      </c>
      <c r="I9" s="419">
        <v>266.44843730000002</v>
      </c>
      <c r="J9" s="419">
        <v>242.29691099999999</v>
      </c>
      <c r="K9" s="419">
        <v>243.3593961</v>
      </c>
      <c r="L9" s="419">
        <v>199.497479</v>
      </c>
      <c r="M9" s="419">
        <v>213.7225827</v>
      </c>
      <c r="N9" s="419">
        <v>248.90544850000001</v>
      </c>
      <c r="P9" s="41">
        <f t="shared" si="1"/>
        <v>0</v>
      </c>
      <c r="Q9" s="41">
        <f t="shared" si="0"/>
        <v>0</v>
      </c>
      <c r="R9" s="41">
        <f t="shared" si="0"/>
        <v>0</v>
      </c>
      <c r="S9" s="41">
        <f t="shared" si="0"/>
        <v>1</v>
      </c>
      <c r="T9" s="41">
        <f t="shared" si="0"/>
        <v>0</v>
      </c>
      <c r="U9" s="41">
        <f t="shared" si="0"/>
        <v>1</v>
      </c>
      <c r="V9" s="41">
        <f t="shared" si="0"/>
        <v>0</v>
      </c>
      <c r="W9" s="41">
        <f t="shared" si="0"/>
        <v>1</v>
      </c>
      <c r="X9" s="41">
        <f t="shared" si="0"/>
        <v>1</v>
      </c>
      <c r="Y9" s="476">
        <f t="shared" si="2"/>
        <v>0.44444444444444442</v>
      </c>
    </row>
    <row r="10" spans="1:25" ht="14.25" customHeight="1" x14ac:dyDescent="0.25">
      <c r="A10" s="154" t="s">
        <v>196</v>
      </c>
      <c r="B10" s="86" t="s">
        <v>412</v>
      </c>
      <c r="C10" s="88">
        <v>229</v>
      </c>
      <c r="D10" s="87">
        <v>13.6</v>
      </c>
      <c r="E10" s="87">
        <v>59.03</v>
      </c>
      <c r="F10" s="419">
        <v>233.76979919999999</v>
      </c>
      <c r="G10" s="419">
        <v>197.65818569999999</v>
      </c>
      <c r="H10" s="419">
        <v>230.52034230000001</v>
      </c>
      <c r="I10" s="419">
        <v>255.4248609</v>
      </c>
      <c r="J10" s="419">
        <v>273.38489550000003</v>
      </c>
      <c r="K10" s="419">
        <v>236.139478</v>
      </c>
      <c r="L10" s="419">
        <v>196.43465560000001</v>
      </c>
      <c r="M10" s="419">
        <v>201.15719809999999</v>
      </c>
      <c r="N10" s="419">
        <v>233.99378899999999</v>
      </c>
      <c r="P10" s="41">
        <f t="shared" si="1"/>
        <v>1</v>
      </c>
      <c r="Q10" s="41">
        <f t="shared" si="0"/>
        <v>1</v>
      </c>
      <c r="R10" s="41">
        <f t="shared" si="0"/>
        <v>0</v>
      </c>
      <c r="S10" s="41">
        <f t="shared" si="0"/>
        <v>1</v>
      </c>
      <c r="T10" s="41">
        <f t="shared" si="0"/>
        <v>1</v>
      </c>
      <c r="U10" s="41">
        <f t="shared" si="0"/>
        <v>1</v>
      </c>
      <c r="V10" s="41">
        <f t="shared" si="0"/>
        <v>0</v>
      </c>
      <c r="W10" s="41">
        <f t="shared" si="0"/>
        <v>0</v>
      </c>
      <c r="X10" s="41">
        <f t="shared" si="0"/>
        <v>0</v>
      </c>
      <c r="Y10" s="476">
        <f t="shared" si="2"/>
        <v>0.55555555555555558</v>
      </c>
    </row>
    <row r="11" spans="1:25" ht="14.25" customHeight="1" x14ac:dyDescent="0.25">
      <c r="A11" s="153" t="s">
        <v>193</v>
      </c>
      <c r="B11" s="83" t="s">
        <v>413</v>
      </c>
      <c r="C11" s="85">
        <v>228</v>
      </c>
      <c r="D11" s="84">
        <v>13.5</v>
      </c>
      <c r="E11" s="84">
        <v>60.47</v>
      </c>
      <c r="F11" s="419">
        <v>230.45148689999999</v>
      </c>
      <c r="G11" s="419">
        <v>186.57375469999999</v>
      </c>
      <c r="H11" s="419">
        <v>236.26693639999999</v>
      </c>
      <c r="I11" s="419">
        <v>243.06042840000001</v>
      </c>
      <c r="J11" s="419">
        <v>255.59478319999999</v>
      </c>
      <c r="K11" s="419">
        <v>229.61341770000001</v>
      </c>
      <c r="L11" s="419">
        <v>218.36441529999999</v>
      </c>
      <c r="M11" s="419">
        <v>202.12762860000001</v>
      </c>
      <c r="N11" s="419">
        <v>250.0145163</v>
      </c>
      <c r="P11" s="41">
        <f t="shared" si="1"/>
        <v>1</v>
      </c>
      <c r="Q11" s="41">
        <f t="shared" si="0"/>
        <v>0</v>
      </c>
      <c r="R11" s="41">
        <f t="shared" si="0"/>
        <v>0</v>
      </c>
      <c r="S11" s="41">
        <f t="shared" si="0"/>
        <v>0</v>
      </c>
      <c r="T11" s="41">
        <f t="shared" si="0"/>
        <v>1</v>
      </c>
      <c r="U11" s="41">
        <f t="shared" si="0"/>
        <v>0</v>
      </c>
      <c r="V11" s="41">
        <f t="shared" si="0"/>
        <v>1</v>
      </c>
      <c r="W11" s="41">
        <f t="shared" si="0"/>
        <v>0</v>
      </c>
      <c r="X11" s="41">
        <f t="shared" si="0"/>
        <v>1</v>
      </c>
      <c r="Y11" s="476">
        <f t="shared" si="2"/>
        <v>0.44444444444444442</v>
      </c>
    </row>
    <row r="12" spans="1:25" ht="14.25" customHeight="1" x14ac:dyDescent="0.25">
      <c r="A12" s="154" t="s">
        <v>417</v>
      </c>
      <c r="B12" s="86" t="s">
        <v>414</v>
      </c>
      <c r="C12" s="88">
        <v>223</v>
      </c>
      <c r="D12" s="87">
        <v>14.3</v>
      </c>
      <c r="E12" s="87">
        <v>60.19</v>
      </c>
      <c r="F12" s="419">
        <v>218.85564629999999</v>
      </c>
      <c r="G12" s="419">
        <v>183.95920520000001</v>
      </c>
      <c r="H12" s="419">
        <v>233.29879059999999</v>
      </c>
      <c r="I12" s="419">
        <v>263.5794831</v>
      </c>
      <c r="J12" s="419">
        <v>252.62222489999999</v>
      </c>
      <c r="K12" s="419">
        <v>250.9699688</v>
      </c>
      <c r="L12" s="419">
        <v>182.8595612</v>
      </c>
      <c r="M12" s="419">
        <v>182.21722800000001</v>
      </c>
      <c r="N12" s="419">
        <v>239.0033731</v>
      </c>
      <c r="P12" s="41">
        <f t="shared" si="1"/>
        <v>0</v>
      </c>
      <c r="Q12" s="41">
        <f t="shared" si="0"/>
        <v>0</v>
      </c>
      <c r="R12" s="41">
        <f t="shared" si="0"/>
        <v>0</v>
      </c>
      <c r="S12" s="41">
        <f t="shared" si="0"/>
        <v>1</v>
      </c>
      <c r="T12" s="41">
        <f t="shared" si="0"/>
        <v>0</v>
      </c>
      <c r="U12" s="41">
        <f t="shared" si="0"/>
        <v>1</v>
      </c>
      <c r="V12" s="41">
        <f t="shared" si="0"/>
        <v>0</v>
      </c>
      <c r="W12" s="41">
        <f t="shared" si="0"/>
        <v>0</v>
      </c>
      <c r="X12" s="41">
        <f t="shared" si="0"/>
        <v>0</v>
      </c>
      <c r="Y12" s="476">
        <f t="shared" si="2"/>
        <v>0.22222222222222221</v>
      </c>
    </row>
    <row r="13" spans="1:25" ht="14.25" customHeight="1" x14ac:dyDescent="0.25">
      <c r="A13" s="153" t="s">
        <v>195</v>
      </c>
      <c r="B13" s="83" t="s">
        <v>415</v>
      </c>
      <c r="C13" s="85">
        <v>214</v>
      </c>
      <c r="D13" s="84">
        <v>14.3</v>
      </c>
      <c r="E13" s="84">
        <v>59.36</v>
      </c>
      <c r="F13" s="419">
        <v>214</v>
      </c>
      <c r="G13" s="419">
        <v>183</v>
      </c>
      <c r="H13" s="419">
        <v>234.87400919999999</v>
      </c>
      <c r="I13" s="419">
        <v>226.9347046</v>
      </c>
      <c r="J13" s="419">
        <v>242.1154329</v>
      </c>
      <c r="K13" s="419">
        <v>221.75487430000001</v>
      </c>
      <c r="L13" s="419">
        <v>165.42933970000001</v>
      </c>
      <c r="M13" s="419">
        <v>215.26497169999999</v>
      </c>
      <c r="N13" s="419">
        <v>225.40403689999999</v>
      </c>
      <c r="P13" s="41">
        <f t="shared" si="1"/>
        <v>0</v>
      </c>
      <c r="Q13" s="41">
        <f t="shared" si="0"/>
        <v>0</v>
      </c>
      <c r="R13" s="41">
        <f t="shared" si="0"/>
        <v>0</v>
      </c>
      <c r="S13" s="41">
        <f t="shared" si="0"/>
        <v>0</v>
      </c>
      <c r="T13" s="41">
        <f t="shared" si="0"/>
        <v>0</v>
      </c>
      <c r="U13" s="41">
        <f t="shared" si="0"/>
        <v>0</v>
      </c>
      <c r="V13" s="41">
        <f t="shared" si="0"/>
        <v>0</v>
      </c>
      <c r="W13" s="41">
        <f t="shared" si="0"/>
        <v>1</v>
      </c>
      <c r="X13" s="41">
        <f t="shared" si="0"/>
        <v>0</v>
      </c>
      <c r="Y13" s="476">
        <f t="shared" si="2"/>
        <v>0.1111111111111111</v>
      </c>
    </row>
    <row r="14" spans="1:25" ht="14.25" customHeight="1" x14ac:dyDescent="0.25">
      <c r="A14" s="154" t="s">
        <v>201</v>
      </c>
      <c r="B14" s="86" t="s">
        <v>416</v>
      </c>
      <c r="C14" s="88">
        <v>213</v>
      </c>
      <c r="D14" s="87">
        <v>13.9</v>
      </c>
      <c r="E14" s="87">
        <v>58.58</v>
      </c>
      <c r="F14" s="419">
        <v>201.3066431</v>
      </c>
      <c r="G14" s="419">
        <v>180.7658587</v>
      </c>
      <c r="H14" s="419">
        <v>229.43425160000001</v>
      </c>
      <c r="I14" s="419">
        <v>237.91244979999999</v>
      </c>
      <c r="J14" s="419">
        <v>239.79935180000001</v>
      </c>
      <c r="K14" s="419">
        <v>234.41576499999999</v>
      </c>
      <c r="L14" s="419">
        <v>216.3068001</v>
      </c>
      <c r="M14" s="419">
        <v>184.45163210000001</v>
      </c>
      <c r="N14" s="419">
        <v>191.33849670000001</v>
      </c>
      <c r="P14" s="41">
        <f t="shared" si="1"/>
        <v>0</v>
      </c>
      <c r="Q14" s="41">
        <f t="shared" si="0"/>
        <v>0</v>
      </c>
      <c r="R14" s="41">
        <f t="shared" si="0"/>
        <v>0</v>
      </c>
      <c r="S14" s="41">
        <f t="shared" si="0"/>
        <v>0</v>
      </c>
      <c r="T14" s="41">
        <f t="shared" si="0"/>
        <v>0</v>
      </c>
      <c r="U14" s="41">
        <f t="shared" si="0"/>
        <v>0</v>
      </c>
      <c r="V14" s="41">
        <f t="shared" si="0"/>
        <v>1</v>
      </c>
      <c r="W14" s="41">
        <f t="shared" si="0"/>
        <v>0</v>
      </c>
      <c r="X14" s="41">
        <f t="shared" si="0"/>
        <v>0</v>
      </c>
      <c r="Y14" s="476">
        <f t="shared" si="2"/>
        <v>0.1111111111111111</v>
      </c>
    </row>
    <row r="15" spans="1:25" ht="15" customHeight="1" thickBot="1" x14ac:dyDescent="0.35">
      <c r="A15" s="31"/>
      <c r="B15" s="31" t="s">
        <v>13</v>
      </c>
      <c r="C15" s="32">
        <f>AVERAGE(C4:C14)</f>
        <v>228.54545454545453</v>
      </c>
      <c r="D15" s="32">
        <f t="shared" ref="D15:E15" si="3">AVERAGE(D4:D14)</f>
        <v>13.990909090909092</v>
      </c>
      <c r="E15" s="32">
        <f t="shared" si="3"/>
        <v>59.357272727272736</v>
      </c>
      <c r="F15" s="77">
        <f>AVERAGE(F4:F14)</f>
        <v>227.46553701818183</v>
      </c>
      <c r="G15" s="77">
        <f t="shared" ref="G15:N15" si="4">AVERAGE(G4:G14)</f>
        <v>196.03333498181817</v>
      </c>
      <c r="H15" s="77">
        <f t="shared" si="4"/>
        <v>236.3489855636364</v>
      </c>
      <c r="I15" s="77">
        <f t="shared" si="4"/>
        <v>249.10688711818182</v>
      </c>
      <c r="J15" s="77">
        <f t="shared" si="4"/>
        <v>255.16243980909087</v>
      </c>
      <c r="K15" s="77">
        <f t="shared" si="4"/>
        <v>235.75922005454549</v>
      </c>
      <c r="L15" s="77">
        <f t="shared" si="4"/>
        <v>201.62649618181823</v>
      </c>
      <c r="M15" s="77">
        <f t="shared" si="4"/>
        <v>208.1546556909091</v>
      </c>
      <c r="N15" s="77">
        <f t="shared" si="4"/>
        <v>246.57838783636365</v>
      </c>
    </row>
    <row r="16" spans="1:25" ht="12" customHeight="1" x14ac:dyDescent="0.25">
      <c r="A16" s="19"/>
      <c r="B16" s="38"/>
      <c r="C16" s="38"/>
      <c r="D16" s="39"/>
      <c r="E16" s="39"/>
      <c r="F16" s="40"/>
      <c r="G16" s="89"/>
      <c r="H16" s="89"/>
      <c r="I16" s="89"/>
      <c r="J16" s="89"/>
      <c r="K16" s="89"/>
      <c r="L16" s="89"/>
      <c r="M16" s="89"/>
      <c r="N16" s="89"/>
    </row>
    <row r="17" spans="1:14" ht="12" customHeight="1" x14ac:dyDescent="0.25">
      <c r="A17" s="19"/>
      <c r="B17" s="42"/>
      <c r="C17" s="38"/>
      <c r="D17" s="39"/>
      <c r="G17" s="89"/>
      <c r="H17" s="89"/>
      <c r="I17" s="89"/>
      <c r="J17" s="89"/>
      <c r="K17" s="89"/>
      <c r="L17" s="89"/>
      <c r="M17" s="89"/>
      <c r="N17" s="89"/>
    </row>
    <row r="18" spans="1:14" ht="12" customHeight="1" x14ac:dyDescent="0.3">
      <c r="A18" s="19"/>
      <c r="B18" s="43"/>
      <c r="C18" s="38"/>
      <c r="D18" s="39"/>
      <c r="G18" s="89"/>
      <c r="H18" s="89"/>
      <c r="I18" s="89"/>
      <c r="J18" s="89"/>
      <c r="K18" s="89"/>
      <c r="L18" s="89"/>
      <c r="M18" s="89"/>
      <c r="N18" s="89"/>
    </row>
    <row r="19" spans="1:14" ht="12" customHeight="1" x14ac:dyDescent="0.25">
      <c r="A19" s="19"/>
      <c r="B19" s="38"/>
      <c r="C19" s="38"/>
      <c r="D19" s="38"/>
      <c r="E19" s="38"/>
      <c r="F19" s="38"/>
      <c r="G19" s="38"/>
      <c r="H19" s="38"/>
    </row>
    <row r="20" spans="1:14" ht="12" customHeight="1" x14ac:dyDescent="0.3">
      <c r="A20" s="19"/>
      <c r="B20" s="43"/>
      <c r="C20" s="43"/>
      <c r="D20" s="43"/>
      <c r="E20" s="43"/>
      <c r="F20" s="43"/>
      <c r="G20" s="43"/>
      <c r="H20" s="43"/>
      <c r="I20" s="43"/>
      <c r="J20" s="43"/>
      <c r="K20" s="43"/>
      <c r="L20" s="43"/>
      <c r="M20" s="43"/>
      <c r="N20" s="43"/>
    </row>
    <row r="21" spans="1:14" ht="12" customHeight="1" x14ac:dyDescent="0.25">
      <c r="A21" s="19"/>
      <c r="M21" s="89"/>
      <c r="N21" s="89"/>
    </row>
    <row r="22" spans="1:14" ht="12" customHeight="1" x14ac:dyDescent="0.25">
      <c r="A22" s="19"/>
      <c r="M22" s="38"/>
      <c r="N22" s="38"/>
    </row>
    <row r="23" spans="1:14" ht="12" customHeight="1" x14ac:dyDescent="0.25"/>
    <row r="24" spans="1:14" ht="12" customHeight="1" x14ac:dyDescent="0.25">
      <c r="J24" s="82"/>
    </row>
    <row r="25" spans="1:14" ht="12" customHeight="1" x14ac:dyDescent="0.25">
      <c r="G25" s="41" t="s">
        <v>23</v>
      </c>
    </row>
    <row r="26" spans="1:14" ht="12" customHeight="1" x14ac:dyDescent="0.25">
      <c r="K26" s="41" t="s">
        <v>23</v>
      </c>
    </row>
    <row r="27" spans="1:14" ht="12" customHeight="1" x14ac:dyDescent="0.25">
      <c r="F27" s="82"/>
      <c r="G27" s="82"/>
      <c r="H27" s="82"/>
      <c r="I27" s="82"/>
      <c r="J27" s="82"/>
      <c r="K27" s="82"/>
      <c r="L27" s="82"/>
      <c r="M27" s="82"/>
      <c r="N27" s="82"/>
    </row>
    <row r="28" spans="1:14" ht="12" customHeight="1" x14ac:dyDescent="0.25"/>
    <row r="29" spans="1:14" ht="12" customHeight="1" x14ac:dyDescent="0.25"/>
    <row r="30" spans="1:14" ht="12" customHeight="1" x14ac:dyDescent="0.25">
      <c r="F30" s="90"/>
      <c r="G30" s="90"/>
      <c r="H30" s="90"/>
      <c r="N30" s="90"/>
    </row>
    <row r="31" spans="1:14" ht="12" customHeight="1" x14ac:dyDescent="0.25"/>
  </sheetData>
  <sortState xmlns:xlrd2="http://schemas.microsoft.com/office/spreadsheetml/2017/richdata2" ref="A4:N14">
    <sortCondition descending="1" ref="C4:C14"/>
  </sortState>
  <mergeCells count="1">
    <mergeCell ref="A1:N1"/>
  </mergeCells>
  <conditionalFormatting sqref="A4:A14">
    <cfRule type="containsText" priority="45" stopIfTrue="1" operator="containsText" text="AA">
      <formula>NOT(ISERROR(SEARCH("AA",A4)))</formula>
    </cfRule>
    <cfRule type="containsText" dxfId="867" priority="46" operator="containsText" text="A">
      <formula>NOT(ISERROR(SEARCH("A",A4)))</formula>
    </cfRule>
  </conditionalFormatting>
  <conditionalFormatting sqref="C4:C14">
    <cfRule type="top10" dxfId="866" priority="1837" rank="1"/>
    <cfRule type="aboveAverage" dxfId="865" priority="1838"/>
  </conditionalFormatting>
  <conditionalFormatting sqref="F4:F14">
    <cfRule type="top10" dxfId="864" priority="1839" rank="1"/>
    <cfRule type="aboveAverage" dxfId="863" priority="1840"/>
  </conditionalFormatting>
  <conditionalFormatting sqref="G4:G14">
    <cfRule type="top10" dxfId="862" priority="1841" rank="1"/>
    <cfRule type="aboveAverage" dxfId="861" priority="1842"/>
  </conditionalFormatting>
  <conditionalFormatting sqref="H4:H14">
    <cfRule type="top10" dxfId="860" priority="1843" rank="1"/>
    <cfRule type="aboveAverage" dxfId="859" priority="1844"/>
  </conditionalFormatting>
  <conditionalFormatting sqref="I4:I14">
    <cfRule type="top10" dxfId="858" priority="1845" rank="1"/>
    <cfRule type="aboveAverage" dxfId="857" priority="1846"/>
  </conditionalFormatting>
  <conditionalFormatting sqref="J4:J14">
    <cfRule type="top10" dxfId="856" priority="1847" rank="1"/>
    <cfRule type="aboveAverage" dxfId="855" priority="1848"/>
  </conditionalFormatting>
  <conditionalFormatting sqref="K4:K14">
    <cfRule type="top10" dxfId="854" priority="1849" rank="1"/>
    <cfRule type="aboveAverage" dxfId="853" priority="1850"/>
  </conditionalFormatting>
  <conditionalFormatting sqref="L4:L14">
    <cfRule type="top10" dxfId="852" priority="1851" rank="1"/>
    <cfRule type="aboveAverage" dxfId="851" priority="1852"/>
  </conditionalFormatting>
  <conditionalFormatting sqref="M4:M14">
    <cfRule type="top10" dxfId="850" priority="1853" rank="1"/>
    <cfRule type="aboveAverage" dxfId="849" priority="1854"/>
  </conditionalFormatting>
  <conditionalFormatting sqref="N4:N14">
    <cfRule type="top10" dxfId="848" priority="1855" rank="1"/>
    <cfRule type="aboveAverage" dxfId="847" priority="1856"/>
  </conditionalFormatting>
  <pageMargins left="0.5" right="0.5" top="0.5" bottom="0.5" header="0.3" footer="0.3"/>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4658-4644-4233-B479-ACC301A819A4}">
  <sheetPr>
    <pageSetUpPr fitToPage="1"/>
  </sheetPr>
  <dimension ref="A1:R32"/>
  <sheetViews>
    <sheetView zoomScaleNormal="100" workbookViewId="0">
      <selection activeCell="W27" sqref="W27"/>
    </sheetView>
  </sheetViews>
  <sheetFormatPr defaultColWidth="9.1796875" defaultRowHeight="14.5" x14ac:dyDescent="0.35"/>
  <cols>
    <col min="1" max="1" width="9.1796875" style="432"/>
    <col min="2" max="2" width="22.54296875" style="432" bestFit="1" customWidth="1"/>
    <col min="3" max="4" width="9.1796875" style="432"/>
    <col min="5" max="5" width="10.54296875" style="432" bestFit="1" customWidth="1"/>
    <col min="6" max="7" width="9.1796875" style="432"/>
    <col min="8" max="8" width="10.54296875" style="432" bestFit="1" customWidth="1"/>
    <col min="9" max="9" width="11.7265625" style="432" customWidth="1"/>
    <col min="10" max="10" width="9.7265625" style="432" customWidth="1"/>
    <col min="11" max="11" width="11.7265625" style="432" customWidth="1"/>
    <col min="12" max="12" width="9.54296875" style="432" customWidth="1"/>
    <col min="13" max="13" width="11.7265625" style="432" customWidth="1"/>
    <col min="14" max="14" width="17.1796875" style="432" customWidth="1"/>
    <col min="15" max="16384" width="9.1796875" style="432"/>
  </cols>
  <sheetData>
    <row r="1" spans="1:18" ht="30" customHeight="1" thickBot="1" x14ac:dyDescent="0.4">
      <c r="A1" s="516" t="s">
        <v>575</v>
      </c>
      <c r="B1" s="516"/>
      <c r="C1" s="516"/>
      <c r="D1" s="516"/>
      <c r="E1" s="516"/>
      <c r="F1" s="516"/>
      <c r="G1" s="516"/>
      <c r="H1" s="516"/>
      <c r="I1" s="516"/>
      <c r="J1" s="516"/>
      <c r="K1" s="516"/>
      <c r="L1" s="516"/>
      <c r="M1" s="516"/>
      <c r="N1" s="516"/>
    </row>
    <row r="2" spans="1:18" ht="15" thickBot="1" x14ac:dyDescent="0.4">
      <c r="A2" s="517" t="s">
        <v>526</v>
      </c>
      <c r="B2" s="518"/>
      <c r="C2" s="519"/>
      <c r="D2" s="517" t="s">
        <v>527</v>
      </c>
      <c r="E2" s="518"/>
      <c r="F2" s="518"/>
      <c r="G2" s="518"/>
      <c r="H2" s="518"/>
      <c r="I2" s="518"/>
      <c r="J2" s="517" t="s">
        <v>528</v>
      </c>
      <c r="K2" s="518"/>
      <c r="L2" s="518"/>
      <c r="M2" s="519"/>
      <c r="N2" s="520" t="s">
        <v>529</v>
      </c>
    </row>
    <row r="3" spans="1:18" ht="39.75" customHeight="1" thickBot="1" x14ac:dyDescent="0.4">
      <c r="A3" s="433"/>
      <c r="B3" s="434"/>
      <c r="C3" s="435" t="s">
        <v>530</v>
      </c>
      <c r="D3" s="522" t="s">
        <v>531</v>
      </c>
      <c r="E3" s="523"/>
      <c r="F3" s="523"/>
      <c r="G3" s="524" t="s">
        <v>532</v>
      </c>
      <c r="H3" s="525"/>
      <c r="I3" s="525"/>
      <c r="J3" s="524" t="s">
        <v>533</v>
      </c>
      <c r="K3" s="526"/>
      <c r="L3" s="524" t="s">
        <v>534</v>
      </c>
      <c r="M3" s="526"/>
      <c r="N3" s="521"/>
    </row>
    <row r="4" spans="1:18" x14ac:dyDescent="0.35">
      <c r="A4" s="436"/>
      <c r="B4" s="437"/>
      <c r="C4" s="438" t="s">
        <v>535</v>
      </c>
      <c r="D4" s="514" t="s">
        <v>536</v>
      </c>
      <c r="E4" s="515"/>
      <c r="F4" s="439" t="s">
        <v>537</v>
      </c>
      <c r="G4" s="514" t="s">
        <v>536</v>
      </c>
      <c r="H4" s="515"/>
      <c r="I4" s="439" t="s">
        <v>538</v>
      </c>
      <c r="J4" s="514" t="s">
        <v>536</v>
      </c>
      <c r="K4" s="515"/>
      <c r="L4" s="514" t="s">
        <v>536</v>
      </c>
      <c r="M4" s="515"/>
      <c r="N4" s="521"/>
    </row>
    <row r="5" spans="1:18" x14ac:dyDescent="0.35">
      <c r="A5" s="440" t="s">
        <v>539</v>
      </c>
      <c r="B5" s="441" t="s">
        <v>38</v>
      </c>
      <c r="C5" s="442" t="s">
        <v>540</v>
      </c>
      <c r="D5" s="443" t="s">
        <v>541</v>
      </c>
      <c r="E5" s="444" t="s">
        <v>542</v>
      </c>
      <c r="F5" s="444" t="s">
        <v>543</v>
      </c>
      <c r="G5" s="443" t="s">
        <v>541</v>
      </c>
      <c r="H5" s="444" t="s">
        <v>542</v>
      </c>
      <c r="I5" s="444" t="s">
        <v>543</v>
      </c>
      <c r="J5" s="443" t="s">
        <v>541</v>
      </c>
      <c r="K5" s="444" t="s">
        <v>542</v>
      </c>
      <c r="L5" s="443" t="s">
        <v>541</v>
      </c>
      <c r="M5" s="444" t="s">
        <v>542</v>
      </c>
      <c r="N5" s="521"/>
      <c r="O5" s="445"/>
      <c r="P5" s="445"/>
      <c r="Q5" s="446"/>
      <c r="R5" s="445"/>
    </row>
    <row r="6" spans="1:18" x14ac:dyDescent="0.35">
      <c r="A6" s="447" t="s">
        <v>194</v>
      </c>
      <c r="B6" s="448" t="s">
        <v>407</v>
      </c>
      <c r="C6" s="449">
        <v>244</v>
      </c>
      <c r="D6" s="450">
        <v>102.31952299614099</v>
      </c>
      <c r="E6" s="451">
        <v>97.27940710334849</v>
      </c>
      <c r="F6" s="452" t="s">
        <v>544</v>
      </c>
      <c r="G6" s="450">
        <v>218.7</v>
      </c>
      <c r="H6" s="451">
        <v>210.9</v>
      </c>
      <c r="I6" s="451" t="s">
        <v>545</v>
      </c>
      <c r="J6" s="450">
        <v>265.38092307692307</v>
      </c>
      <c r="K6" s="451">
        <v>264.47363786982248</v>
      </c>
      <c r="L6" s="450">
        <v>201.97564063927564</v>
      </c>
      <c r="M6" s="451">
        <v>194.20706338975839</v>
      </c>
      <c r="N6" s="453"/>
      <c r="O6" s="454"/>
      <c r="P6" s="454"/>
    </row>
    <row r="7" spans="1:18" x14ac:dyDescent="0.35">
      <c r="A7" s="447" t="s">
        <v>199</v>
      </c>
      <c r="B7" s="448" t="s">
        <v>408</v>
      </c>
      <c r="C7" s="455">
        <v>236</v>
      </c>
      <c r="D7" s="450">
        <v>83.483411206852992</v>
      </c>
      <c r="E7" s="451">
        <v>83.986026642145291</v>
      </c>
      <c r="F7" s="452" t="s">
        <v>544</v>
      </c>
      <c r="G7" s="456">
        <v>201.3</v>
      </c>
      <c r="H7" s="451">
        <v>193.6</v>
      </c>
      <c r="I7" s="451" t="s">
        <v>544</v>
      </c>
      <c r="J7" s="450">
        <v>267.28975688926454</v>
      </c>
      <c r="K7" s="451">
        <v>284.81538461538463</v>
      </c>
      <c r="L7" s="450">
        <v>193.9998853695399</v>
      </c>
      <c r="M7" s="451">
        <v>201.58248006123239</v>
      </c>
      <c r="N7" s="453" t="s">
        <v>546</v>
      </c>
      <c r="O7" s="454"/>
      <c r="P7" s="454"/>
    </row>
    <row r="8" spans="1:18" x14ac:dyDescent="0.35">
      <c r="A8" s="447" t="s">
        <v>199</v>
      </c>
      <c r="B8" s="448" t="s">
        <v>424</v>
      </c>
      <c r="C8" s="449">
        <v>234</v>
      </c>
      <c r="D8" s="450">
        <v>108.944503799364</v>
      </c>
      <c r="E8" s="451">
        <v>105.635618850356</v>
      </c>
      <c r="F8" s="452" t="s">
        <v>544</v>
      </c>
      <c r="G8" s="450">
        <v>197.6</v>
      </c>
      <c r="H8" s="451">
        <v>212.2</v>
      </c>
      <c r="I8" s="451" t="s">
        <v>545</v>
      </c>
      <c r="J8" s="450">
        <v>251.23036686390535</v>
      </c>
      <c r="K8" s="451">
        <v>250.30761656804734</v>
      </c>
      <c r="L8" s="450">
        <v>228.92129342983833</v>
      </c>
      <c r="M8" s="451">
        <v>234.01198433877866</v>
      </c>
      <c r="N8" s="453" t="s">
        <v>546</v>
      </c>
      <c r="O8" s="454"/>
      <c r="P8" s="454"/>
    </row>
    <row r="9" spans="1:18" x14ac:dyDescent="0.35">
      <c r="A9" s="447" t="s">
        <v>199</v>
      </c>
      <c r="B9" s="448" t="s">
        <v>409</v>
      </c>
      <c r="C9" s="455">
        <v>233</v>
      </c>
      <c r="D9" s="450">
        <v>91.510989784630894</v>
      </c>
      <c r="E9" s="451">
        <v>92.481853787844699</v>
      </c>
      <c r="F9" s="452" t="s">
        <v>544</v>
      </c>
      <c r="G9" s="456" t="s">
        <v>223</v>
      </c>
      <c r="H9" s="451" t="s">
        <v>223</v>
      </c>
      <c r="I9" s="451" t="s">
        <v>223</v>
      </c>
      <c r="J9" s="450">
        <v>261.56620118343199</v>
      </c>
      <c r="K9" s="451">
        <v>280.76353136094673</v>
      </c>
      <c r="L9" s="450">
        <v>195.13967606068874</v>
      </c>
      <c r="M9" s="451">
        <v>196.62668519629239</v>
      </c>
      <c r="N9" s="453"/>
      <c r="O9" s="454"/>
      <c r="P9" s="454"/>
    </row>
    <row r="10" spans="1:18" x14ac:dyDescent="0.35">
      <c r="A10" s="447" t="s">
        <v>199</v>
      </c>
      <c r="B10" s="448" t="s">
        <v>410</v>
      </c>
      <c r="C10" s="449">
        <v>230</v>
      </c>
      <c r="D10" s="450">
        <v>105.992328522839</v>
      </c>
      <c r="E10" s="451">
        <v>110.60137547952201</v>
      </c>
      <c r="F10" s="452" t="s">
        <v>544</v>
      </c>
      <c r="G10" s="450">
        <v>209.2</v>
      </c>
      <c r="H10" s="451">
        <v>219.2</v>
      </c>
      <c r="I10" s="451" t="s">
        <v>544</v>
      </c>
      <c r="J10" s="450">
        <v>269.48800879120876</v>
      </c>
      <c r="K10" s="451">
        <v>252.08978393913776</v>
      </c>
      <c r="L10" s="450">
        <v>215.00168593519163</v>
      </c>
      <c r="M10" s="451">
        <v>201.33319387401968</v>
      </c>
      <c r="N10" s="453" t="s">
        <v>547</v>
      </c>
      <c r="O10" s="454"/>
      <c r="P10" s="454"/>
    </row>
    <row r="11" spans="1:18" x14ac:dyDescent="0.35">
      <c r="A11" s="447" t="s">
        <v>196</v>
      </c>
      <c r="B11" s="448" t="s">
        <v>411</v>
      </c>
      <c r="C11" s="449">
        <v>230</v>
      </c>
      <c r="D11" s="450">
        <v>96.550798830392708</v>
      </c>
      <c r="E11" s="451">
        <v>90.847893352599911</v>
      </c>
      <c r="F11" s="452" t="s">
        <v>545</v>
      </c>
      <c r="G11" s="450">
        <v>196.7</v>
      </c>
      <c r="H11" s="451">
        <v>192.1</v>
      </c>
      <c r="I11" s="451" t="s">
        <v>545</v>
      </c>
      <c r="J11" s="450">
        <v>244.80204497041424</v>
      </c>
      <c r="K11" s="451">
        <v>253.00885207100592</v>
      </c>
      <c r="L11" s="450">
        <v>191.95046787175002</v>
      </c>
      <c r="M11" s="451">
        <v>194.06930486519465</v>
      </c>
      <c r="N11" s="453"/>
      <c r="O11" s="454"/>
      <c r="P11" s="454"/>
    </row>
    <row r="12" spans="1:18" x14ac:dyDescent="0.35">
      <c r="A12" s="447" t="s">
        <v>196</v>
      </c>
      <c r="B12" s="448" t="s">
        <v>412</v>
      </c>
      <c r="C12" s="449">
        <v>229</v>
      </c>
      <c r="D12" s="450">
        <v>86.488977866613695</v>
      </c>
      <c r="E12" s="451">
        <v>76.440658172158805</v>
      </c>
      <c r="F12" s="457" t="s">
        <v>544</v>
      </c>
      <c r="G12" s="450">
        <v>214.1</v>
      </c>
      <c r="H12" s="451">
        <v>195.9</v>
      </c>
      <c r="I12" s="451" t="s">
        <v>545</v>
      </c>
      <c r="J12" s="450">
        <v>220.77592493660183</v>
      </c>
      <c r="K12" s="451">
        <v>247.21165308537616</v>
      </c>
      <c r="L12" s="450">
        <v>203.80465063678395</v>
      </c>
      <c r="M12" s="451">
        <v>191.51172067457307</v>
      </c>
      <c r="N12" s="453" t="s">
        <v>548</v>
      </c>
    </row>
    <row r="13" spans="1:18" x14ac:dyDescent="0.35">
      <c r="A13" s="447" t="s">
        <v>193</v>
      </c>
      <c r="B13" s="448" t="s">
        <v>413</v>
      </c>
      <c r="C13" s="455">
        <v>228</v>
      </c>
      <c r="D13" s="450">
        <v>93.741767693406587</v>
      </c>
      <c r="E13" s="451">
        <v>84.527151379714297</v>
      </c>
      <c r="F13" s="457" t="s">
        <v>223</v>
      </c>
      <c r="G13" s="456">
        <v>185.4</v>
      </c>
      <c r="H13" s="451">
        <v>183</v>
      </c>
      <c r="I13" s="451" t="s">
        <v>545</v>
      </c>
      <c r="J13" s="450">
        <v>251.27087066779376</v>
      </c>
      <c r="K13" s="451">
        <v>248.75816196111577</v>
      </c>
      <c r="L13" s="450">
        <v>187.75163047818941</v>
      </c>
      <c r="M13" s="451">
        <v>185.39587896567653</v>
      </c>
      <c r="N13" s="453" t="s">
        <v>546</v>
      </c>
      <c r="O13" s="454"/>
      <c r="P13" s="454"/>
    </row>
    <row r="14" spans="1:18" x14ac:dyDescent="0.35">
      <c r="A14" s="447" t="s">
        <v>417</v>
      </c>
      <c r="B14" s="448" t="s">
        <v>414</v>
      </c>
      <c r="C14" s="455">
        <v>223</v>
      </c>
      <c r="D14" s="450">
        <v>99.980734932772094</v>
      </c>
      <c r="E14" s="451">
        <v>116.52454598375</v>
      </c>
      <c r="F14" s="457" t="s">
        <v>544</v>
      </c>
      <c r="G14" s="456" t="s">
        <v>223</v>
      </c>
      <c r="H14" s="451" t="s">
        <v>223</v>
      </c>
      <c r="I14" s="451" t="s">
        <v>223</v>
      </c>
      <c r="J14" s="450">
        <v>224.81820456466616</v>
      </c>
      <c r="K14" s="451">
        <v>253.18854167371092</v>
      </c>
      <c r="L14" s="450">
        <v>185.52651026627908</v>
      </c>
      <c r="M14" s="451">
        <v>182.39190019320867</v>
      </c>
      <c r="N14" s="453" t="s">
        <v>546</v>
      </c>
      <c r="O14" s="454"/>
      <c r="P14" s="454"/>
    </row>
    <row r="15" spans="1:18" x14ac:dyDescent="0.35">
      <c r="A15" s="447" t="s">
        <v>201</v>
      </c>
      <c r="B15" s="448" t="s">
        <v>416</v>
      </c>
      <c r="C15" s="455">
        <v>213</v>
      </c>
      <c r="D15" s="450">
        <v>81.056404622332607</v>
      </c>
      <c r="E15" s="451">
        <v>79.888442543455298</v>
      </c>
      <c r="F15" s="457" t="s">
        <v>544</v>
      </c>
      <c r="G15" s="456">
        <v>180</v>
      </c>
      <c r="H15" s="451">
        <v>182.6</v>
      </c>
      <c r="I15" s="451" t="s">
        <v>549</v>
      </c>
      <c r="J15" s="450">
        <v>191.8613639898563</v>
      </c>
      <c r="K15" s="451">
        <v>190.8156294167371</v>
      </c>
      <c r="L15" s="450">
        <v>182.12296801803535</v>
      </c>
      <c r="M15" s="451">
        <v>179.40874947952568</v>
      </c>
      <c r="N15" s="453" t="s">
        <v>547</v>
      </c>
      <c r="O15" s="454"/>
      <c r="P15" s="454"/>
    </row>
    <row r="16" spans="1:18" ht="15" thickBot="1" x14ac:dyDescent="0.4">
      <c r="A16" s="458"/>
      <c r="B16" s="459" t="s">
        <v>13</v>
      </c>
      <c r="C16" s="460">
        <f>AVERAGE(C6:C15)</f>
        <v>230</v>
      </c>
      <c r="D16" s="461">
        <f>AVERAGE(D6:D15)</f>
        <v>95.006944025534551</v>
      </c>
      <c r="E16" s="462">
        <f>AVERAGE(E6:E15)</f>
        <v>93.821297329489482</v>
      </c>
      <c r="F16" s="463"/>
      <c r="G16" s="461">
        <f>AVERAGE(G6:G15)</f>
        <v>200.375</v>
      </c>
      <c r="H16" s="462">
        <f>AVERAGE(H6:H15)</f>
        <v>198.6875</v>
      </c>
      <c r="I16" s="462"/>
      <c r="J16" s="461">
        <f>AVERAGE(J6:J15)</f>
        <v>244.84836659340664</v>
      </c>
      <c r="K16" s="462">
        <f>AVERAGE(K6:K15)</f>
        <v>252.54327925612853</v>
      </c>
      <c r="L16" s="461">
        <f>AVERAGE(L6:L15)</f>
        <v>198.61944087055718</v>
      </c>
      <c r="M16" s="462">
        <f>AVERAGE(M6:M15)</f>
        <v>196.05389610382599</v>
      </c>
      <c r="N16" s="464"/>
    </row>
    <row r="17" spans="1:14" x14ac:dyDescent="0.35">
      <c r="A17" s="465"/>
      <c r="B17" s="465"/>
      <c r="C17" s="466"/>
      <c r="D17" s="467"/>
      <c r="E17" s="467"/>
      <c r="F17" s="467"/>
      <c r="G17" s="467"/>
      <c r="H17" s="467"/>
      <c r="I17" s="467"/>
      <c r="J17" s="467"/>
      <c r="K17" s="467"/>
      <c r="L17" s="467"/>
      <c r="M17" s="467"/>
      <c r="N17" s="467"/>
    </row>
    <row r="18" spans="1:14" x14ac:dyDescent="0.35">
      <c r="A18" s="468"/>
      <c r="B18" s="469"/>
      <c r="C18" s="468"/>
      <c r="D18" s="470"/>
      <c r="E18" s="468"/>
      <c r="F18" s="468"/>
      <c r="G18" s="468"/>
      <c r="H18" s="468"/>
      <c r="I18" s="468"/>
      <c r="J18" s="468"/>
      <c r="K18" s="468"/>
      <c r="L18" s="468"/>
      <c r="M18" s="468"/>
      <c r="N18" s="468"/>
    </row>
    <row r="19" spans="1:14" x14ac:dyDescent="0.35">
      <c r="A19" s="468"/>
      <c r="B19" s="469"/>
      <c r="C19" s="468"/>
      <c r="D19" s="470"/>
      <c r="E19" s="468"/>
      <c r="F19" s="468"/>
      <c r="G19" s="468"/>
      <c r="H19" s="468"/>
      <c r="I19" s="468"/>
      <c r="J19" s="468"/>
      <c r="K19" s="468"/>
      <c r="L19" s="468"/>
      <c r="M19" s="468"/>
      <c r="N19" s="468"/>
    </row>
    <row r="20" spans="1:14" x14ac:dyDescent="0.35">
      <c r="A20" s="468"/>
      <c r="B20" s="469"/>
      <c r="C20" s="468"/>
      <c r="D20" s="470"/>
      <c r="E20" s="468"/>
      <c r="F20" s="468"/>
      <c r="G20" s="471"/>
      <c r="H20" s="471"/>
      <c r="I20" s="471"/>
      <c r="J20" s="471"/>
      <c r="K20" s="471"/>
      <c r="L20" s="471"/>
      <c r="M20" s="471"/>
      <c r="N20" s="471"/>
    </row>
    <row r="21" spans="1:14" x14ac:dyDescent="0.35">
      <c r="A21" s="468"/>
      <c r="B21" s="468"/>
      <c r="C21" s="468"/>
      <c r="D21" s="468"/>
      <c r="E21" s="468"/>
      <c r="F21" s="468"/>
      <c r="G21" s="468"/>
      <c r="H21" s="468"/>
      <c r="I21" s="468"/>
      <c r="J21" s="468"/>
      <c r="K21" s="468"/>
      <c r="L21" s="468"/>
      <c r="M21" s="468"/>
      <c r="N21" s="468"/>
    </row>
    <row r="22" spans="1:14" x14ac:dyDescent="0.35">
      <c r="A22" s="471"/>
      <c r="B22" s="471"/>
      <c r="C22" s="471"/>
      <c r="D22" s="471"/>
      <c r="E22" s="471"/>
      <c r="F22" s="471"/>
      <c r="G22" s="471"/>
      <c r="H22" s="471"/>
      <c r="I22" s="471"/>
      <c r="J22" s="471"/>
      <c r="K22" s="471"/>
      <c r="L22" s="471"/>
      <c r="M22" s="471"/>
      <c r="N22" s="471"/>
    </row>
    <row r="23" spans="1:14" x14ac:dyDescent="0.35">
      <c r="A23" s="471"/>
      <c r="B23" s="471"/>
      <c r="C23" s="471"/>
      <c r="D23" s="471"/>
      <c r="E23" s="471"/>
      <c r="F23" s="471"/>
      <c r="G23" s="471"/>
      <c r="H23" s="471"/>
      <c r="I23" s="471"/>
      <c r="J23" s="471"/>
      <c r="K23" s="471"/>
      <c r="L23" s="471"/>
      <c r="M23" s="471"/>
      <c r="N23" s="471"/>
    </row>
    <row r="24" spans="1:14" x14ac:dyDescent="0.35">
      <c r="A24" s="471"/>
      <c r="B24" s="471"/>
      <c r="C24" s="471"/>
      <c r="D24" s="471"/>
      <c r="E24" s="471"/>
      <c r="F24" s="471"/>
      <c r="G24" s="471"/>
      <c r="H24" s="471"/>
      <c r="I24" s="471"/>
      <c r="J24" s="471"/>
      <c r="K24" s="471"/>
      <c r="L24" s="471"/>
      <c r="M24" s="471"/>
      <c r="N24" s="471"/>
    </row>
    <row r="25" spans="1:14" x14ac:dyDescent="0.35">
      <c r="A25" s="471"/>
      <c r="B25" s="471"/>
      <c r="C25" s="471"/>
      <c r="D25" s="471"/>
      <c r="E25" s="471"/>
      <c r="F25" s="471"/>
      <c r="G25" s="471"/>
      <c r="H25" s="471"/>
      <c r="I25" s="471"/>
      <c r="J25" s="471"/>
      <c r="K25" s="471"/>
      <c r="L25" s="471"/>
      <c r="M25" s="471"/>
      <c r="N25" s="471"/>
    </row>
    <row r="26" spans="1:14" x14ac:dyDescent="0.35">
      <c r="A26" s="471"/>
      <c r="B26" s="471"/>
      <c r="C26" s="471"/>
      <c r="D26" s="471"/>
      <c r="E26" s="471"/>
      <c r="F26" s="471"/>
      <c r="G26" s="471"/>
      <c r="H26" s="471"/>
      <c r="I26" s="471"/>
      <c r="J26" s="471"/>
      <c r="K26" s="471"/>
      <c r="L26" s="471"/>
      <c r="M26" s="471"/>
      <c r="N26" s="471"/>
    </row>
    <row r="27" spans="1:14" x14ac:dyDescent="0.35">
      <c r="A27" s="471"/>
      <c r="B27" s="471"/>
      <c r="C27" s="471"/>
      <c r="D27" s="471"/>
      <c r="E27" s="471"/>
      <c r="F27" s="471"/>
      <c r="G27" s="471"/>
      <c r="H27" s="471"/>
      <c r="I27" s="471"/>
      <c r="J27" s="471"/>
      <c r="K27" s="471"/>
      <c r="L27" s="471"/>
      <c r="M27" s="471"/>
      <c r="N27" s="471"/>
    </row>
    <row r="28" spans="1:14" x14ac:dyDescent="0.35">
      <c r="A28" s="471"/>
      <c r="B28" s="471"/>
      <c r="C28" s="471"/>
      <c r="D28" s="471"/>
      <c r="E28" s="471"/>
      <c r="F28" s="471"/>
      <c r="G28" s="471"/>
      <c r="H28" s="471"/>
      <c r="I28" s="471"/>
      <c r="J28" s="471"/>
      <c r="K28" s="471"/>
      <c r="L28" s="471"/>
      <c r="M28" s="471"/>
      <c r="N28" s="471"/>
    </row>
    <row r="29" spans="1:14" x14ac:dyDescent="0.35">
      <c r="A29" s="471"/>
      <c r="B29" s="471"/>
      <c r="C29" s="471"/>
      <c r="D29" s="471"/>
      <c r="E29" s="471"/>
      <c r="F29" s="471"/>
      <c r="G29" s="471"/>
      <c r="H29" s="471"/>
      <c r="I29" s="471"/>
      <c r="J29" s="471"/>
      <c r="K29" s="471"/>
      <c r="L29" s="471"/>
      <c r="M29" s="471"/>
      <c r="N29" s="471"/>
    </row>
    <row r="30" spans="1:14" x14ac:dyDescent="0.35">
      <c r="A30" s="471"/>
      <c r="B30" s="471"/>
      <c r="C30" s="471"/>
      <c r="D30" s="471"/>
      <c r="E30" s="471"/>
      <c r="F30" s="471"/>
      <c r="G30" s="471"/>
      <c r="H30" s="471"/>
      <c r="I30" s="471"/>
      <c r="J30" s="471"/>
      <c r="K30" s="471"/>
      <c r="L30" s="471"/>
      <c r="M30" s="471"/>
      <c r="N30" s="471"/>
    </row>
    <row r="31" spans="1:14" x14ac:dyDescent="0.35">
      <c r="A31" s="471"/>
      <c r="B31" s="471"/>
      <c r="C31" s="471"/>
      <c r="D31" s="471"/>
      <c r="E31" s="471"/>
      <c r="F31" s="471"/>
      <c r="G31" s="471"/>
      <c r="H31" s="471"/>
      <c r="I31" s="472"/>
      <c r="J31" s="472"/>
      <c r="K31" s="472"/>
      <c r="L31" s="472"/>
      <c r="M31" s="472"/>
      <c r="N31" s="471"/>
    </row>
    <row r="32" spans="1:14" x14ac:dyDescent="0.35">
      <c r="A32" s="471"/>
      <c r="B32" s="471"/>
      <c r="C32" s="471"/>
      <c r="D32" s="471"/>
      <c r="E32" s="471"/>
      <c r="F32" s="471"/>
      <c r="G32" s="471"/>
      <c r="H32" s="471"/>
      <c r="I32" s="472"/>
      <c r="J32" s="472"/>
      <c r="K32" s="472"/>
      <c r="L32" s="472"/>
      <c r="M32" s="472"/>
      <c r="N32" s="471"/>
    </row>
  </sheetData>
  <mergeCells count="13">
    <mergeCell ref="G4:H4"/>
    <mergeCell ref="J4:K4"/>
    <mergeCell ref="L4:M4"/>
    <mergeCell ref="A1:N1"/>
    <mergeCell ref="A2:C2"/>
    <mergeCell ref="D2:I2"/>
    <mergeCell ref="J2:M2"/>
    <mergeCell ref="N2:N5"/>
    <mergeCell ref="D3:F3"/>
    <mergeCell ref="G3:I3"/>
    <mergeCell ref="J3:K3"/>
    <mergeCell ref="L3:M3"/>
    <mergeCell ref="D4:E4"/>
  </mergeCells>
  <conditionalFormatting sqref="A6:N15">
    <cfRule type="expression" dxfId="846" priority="1">
      <formula>MOD(ROW(),2)=0</formula>
    </cfRule>
  </conditionalFormatting>
  <pageMargins left="0.5" right="0.5" top="0.5" bottom="0.5" header="0.3" footer="0.3"/>
  <pageSetup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6" tint="0.59999389629810485"/>
    <pageSetUpPr fitToPage="1"/>
  </sheetPr>
  <dimension ref="A1:P23"/>
  <sheetViews>
    <sheetView zoomScaleNormal="100" workbookViewId="0">
      <selection activeCell="W27" sqref="W27"/>
    </sheetView>
  </sheetViews>
  <sheetFormatPr defaultColWidth="9.1796875" defaultRowHeight="12.5" x14ac:dyDescent="0.25"/>
  <cols>
    <col min="1" max="1" width="25.54296875" style="12" customWidth="1"/>
    <col min="2" max="3" width="16.6328125" style="248" customWidth="1"/>
    <col min="4" max="4" width="10.54296875" style="248" hidden="1" customWidth="1"/>
    <col min="5" max="8" width="10.36328125" style="12" customWidth="1"/>
    <col min="9" max="12" width="11.36328125" style="12" customWidth="1"/>
    <col min="13" max="13" width="11.1796875" style="12" customWidth="1"/>
    <col min="14" max="14" width="10.36328125" style="12" customWidth="1"/>
    <col min="15" max="16" width="11.36328125" style="12" customWidth="1"/>
    <col min="17" max="16384" width="9.1796875" style="12"/>
  </cols>
  <sheetData>
    <row r="1" spans="1:16" ht="30" customHeight="1" thickBot="1" x14ac:dyDescent="0.35">
      <c r="A1" s="530" t="s">
        <v>576</v>
      </c>
      <c r="B1" s="530"/>
      <c r="C1" s="530"/>
      <c r="D1" s="531"/>
      <c r="E1" s="530"/>
      <c r="F1" s="530"/>
      <c r="G1" s="530"/>
      <c r="H1" s="530"/>
      <c r="I1" s="530"/>
      <c r="J1" s="530"/>
      <c r="K1" s="530"/>
      <c r="L1" s="530"/>
      <c r="M1" s="530"/>
      <c r="N1" s="530"/>
      <c r="O1" s="530"/>
      <c r="P1" s="530"/>
    </row>
    <row r="2" spans="1:16" ht="13.5" thickBot="1" x14ac:dyDescent="0.35">
      <c r="A2" s="33"/>
      <c r="B2" s="243"/>
      <c r="C2" s="243"/>
      <c r="D2" s="243"/>
      <c r="E2" s="527" t="s">
        <v>22</v>
      </c>
      <c r="F2" s="528"/>
      <c r="G2" s="528"/>
      <c r="H2" s="529"/>
      <c r="I2" s="527" t="s">
        <v>20</v>
      </c>
      <c r="J2" s="528"/>
      <c r="K2" s="528"/>
      <c r="L2" s="528"/>
      <c r="M2" s="527" t="s">
        <v>21</v>
      </c>
      <c r="N2" s="528"/>
      <c r="O2" s="528"/>
      <c r="P2" s="528"/>
    </row>
    <row r="3" spans="1:16" ht="47.25" customHeight="1" x14ac:dyDescent="0.3">
      <c r="A3" s="30" t="s">
        <v>167</v>
      </c>
      <c r="B3" s="241" t="s">
        <v>165</v>
      </c>
      <c r="C3" s="241" t="s">
        <v>166</v>
      </c>
      <c r="D3" s="474"/>
      <c r="E3" s="78" t="s">
        <v>39</v>
      </c>
      <c r="F3" s="73" t="s">
        <v>62</v>
      </c>
      <c r="G3" s="73" t="s">
        <v>63</v>
      </c>
      <c r="H3" s="155" t="s">
        <v>124</v>
      </c>
      <c r="I3" s="78" t="s">
        <v>66</v>
      </c>
      <c r="J3" s="73" t="s">
        <v>62</v>
      </c>
      <c r="K3" s="73" t="s">
        <v>63</v>
      </c>
      <c r="L3" s="161" t="s">
        <v>125</v>
      </c>
      <c r="M3" s="73" t="s">
        <v>65</v>
      </c>
      <c r="N3" s="73" t="s">
        <v>62</v>
      </c>
      <c r="O3" s="73" t="s">
        <v>63</v>
      </c>
      <c r="P3" s="73" t="s">
        <v>125</v>
      </c>
    </row>
    <row r="4" spans="1:16" x14ac:dyDescent="0.25">
      <c r="A4" s="164" t="str">
        <f>VLOOKUP(D4,VL_2020,2,FALSE)</f>
        <v>Dekalb DKC 111-35 VT2P RIB</v>
      </c>
      <c r="B4" s="245" t="str">
        <f>VLOOKUP(D4,VL_2020,3,FALSE)</f>
        <v>RR</v>
      </c>
      <c r="C4" s="245" t="str">
        <f>VLOOKUP(D4,VL_2020,4,FALSE)</f>
        <v>VT2P</v>
      </c>
      <c r="D4" s="245" t="s">
        <v>224</v>
      </c>
      <c r="E4" s="165">
        <f t="shared" ref="E4:G8" si="0">AVERAGE(I4,M4)</f>
        <v>239.07</v>
      </c>
      <c r="F4" s="166">
        <f t="shared" si="0"/>
        <v>14.649050000000001</v>
      </c>
      <c r="G4" s="166">
        <f t="shared" si="0"/>
        <v>58.710650000000001</v>
      </c>
      <c r="H4" s="167" t="str">
        <f>IF(AND(L4="*",P4="*"),"*","")</f>
        <v>*</v>
      </c>
      <c r="I4" s="165">
        <v>234.14</v>
      </c>
      <c r="J4" s="166">
        <v>15.498100000000001</v>
      </c>
      <c r="K4" s="166">
        <v>58.2913</v>
      </c>
      <c r="L4" s="167" t="s">
        <v>557</v>
      </c>
      <c r="M4" s="170">
        <v>244</v>
      </c>
      <c r="N4" s="169">
        <v>13.8</v>
      </c>
      <c r="O4" s="169">
        <v>59.13</v>
      </c>
      <c r="P4" s="169" t="s">
        <v>557</v>
      </c>
    </row>
    <row r="5" spans="1:16" x14ac:dyDescent="0.25">
      <c r="A5" s="49" t="str">
        <f>VLOOKUP(D5,VL_2020,2,FALSE)</f>
        <v xml:space="preserve">Pioneer P13777PWUE </v>
      </c>
      <c r="B5" s="244" t="str">
        <f>VLOOKUP(D5,VL_2020,3,FALSE)</f>
        <v>RR, LL, ENL, FOP</v>
      </c>
      <c r="C5" s="244" t="str">
        <f>VLOOKUP(D5,VL_2020,4,FALSE)</f>
        <v>AVBL, VT2P, HX1</v>
      </c>
      <c r="D5" s="244" t="s">
        <v>228</v>
      </c>
      <c r="E5" s="92">
        <f t="shared" si="0"/>
        <v>230.41500000000002</v>
      </c>
      <c r="F5" s="52">
        <f t="shared" si="0"/>
        <v>14.7369</v>
      </c>
      <c r="G5" s="52">
        <f t="shared" si="0"/>
        <v>59.087999999999994</v>
      </c>
      <c r="H5" s="94" t="str">
        <f>IF(AND(L5="*",P5="*"),"*","")</f>
        <v>*</v>
      </c>
      <c r="I5" s="92">
        <v>224.83</v>
      </c>
      <c r="J5" s="52">
        <v>15.5738</v>
      </c>
      <c r="K5" s="52">
        <v>58.095999999999997</v>
      </c>
      <c r="L5" s="94" t="s">
        <v>557</v>
      </c>
      <c r="M5" s="50">
        <v>236</v>
      </c>
      <c r="N5" s="51">
        <v>13.9</v>
      </c>
      <c r="O5" s="51">
        <v>60.08</v>
      </c>
      <c r="P5" s="51" t="s">
        <v>557</v>
      </c>
    </row>
    <row r="6" spans="1:16" x14ac:dyDescent="0.25">
      <c r="A6" s="49" t="str">
        <f>VLOOKUP(D6,VL_2020,2,FALSE)</f>
        <v xml:space="preserve">Pioneer P13841PWUE </v>
      </c>
      <c r="B6" s="244" t="str">
        <f>VLOOKUP(D6,VL_2020,3,FALSE)</f>
        <v>RR, LL, ENL, FOP</v>
      </c>
      <c r="C6" s="244" t="str">
        <f>VLOOKUP(D6,VL_2020,4,FALSE)</f>
        <v>AVBL, VT2P, HX1</v>
      </c>
      <c r="D6" s="244" t="s">
        <v>229</v>
      </c>
      <c r="E6" s="92">
        <f t="shared" si="0"/>
        <v>228.56</v>
      </c>
      <c r="F6" s="52">
        <f t="shared" si="0"/>
        <v>14.3</v>
      </c>
      <c r="G6" s="52">
        <f t="shared" si="0"/>
        <v>57.639650000000003</v>
      </c>
      <c r="H6" s="94" t="str">
        <f>IF(AND(L6="*",P6="*"),"*","")</f>
        <v>*</v>
      </c>
      <c r="I6" s="92">
        <v>224.12</v>
      </c>
      <c r="J6" s="52">
        <v>14.8</v>
      </c>
      <c r="K6" s="52">
        <v>56.749299999999998</v>
      </c>
      <c r="L6" s="94" t="s">
        <v>557</v>
      </c>
      <c r="M6" s="50">
        <v>233</v>
      </c>
      <c r="N6" s="51">
        <v>13.8</v>
      </c>
      <c r="O6" s="51">
        <v>58.53</v>
      </c>
      <c r="P6" s="51" t="s">
        <v>557</v>
      </c>
    </row>
    <row r="7" spans="1:16" x14ac:dyDescent="0.25">
      <c r="A7" s="49" t="str">
        <f>VLOOKUP(D7,VL_2020,2,FALSE)</f>
        <v>Dyna-Gro D53VC54 RIB</v>
      </c>
      <c r="B7" s="244" t="str">
        <f>VLOOKUP(D7,VL_2020,3,FALSE)</f>
        <v>RR</v>
      </c>
      <c r="C7" s="244" t="str">
        <f>VLOOKUP(D7,VL_2020,4,FALSE)</f>
        <v>VT2P</v>
      </c>
      <c r="D7" s="244" t="s">
        <v>176</v>
      </c>
      <c r="E7" s="92">
        <f t="shared" si="0"/>
        <v>221.16</v>
      </c>
      <c r="F7" s="52">
        <f t="shared" si="0"/>
        <v>14.9757</v>
      </c>
      <c r="G7" s="52">
        <f t="shared" si="0"/>
        <v>59.531999999999996</v>
      </c>
      <c r="H7" s="94" t="str">
        <f>IF(AND(L7="*",P7="*"),"*","")</f>
        <v/>
      </c>
      <c r="I7" s="92">
        <v>219.32</v>
      </c>
      <c r="J7" s="52">
        <v>15.651400000000001</v>
      </c>
      <c r="K7" s="52">
        <v>58.874000000000002</v>
      </c>
      <c r="L7" s="94"/>
      <c r="M7" s="50">
        <v>223</v>
      </c>
      <c r="N7" s="51">
        <v>14.3</v>
      </c>
      <c r="O7" s="51">
        <v>60.19</v>
      </c>
      <c r="P7" s="51"/>
    </row>
    <row r="8" spans="1:16" x14ac:dyDescent="0.25">
      <c r="A8" s="49" t="str">
        <f>VLOOKUP(D8,VL_2020,2,FALSE)</f>
        <v>Progeny PGY 2010 TRE</v>
      </c>
      <c r="B8" s="244" t="str">
        <f>VLOOKUP(D8,VL_2020,3,FALSE)</f>
        <v>RR</v>
      </c>
      <c r="C8" s="244" t="str">
        <f>VLOOKUP(D8,VL_2020,4,FALSE)</f>
        <v>TRE</v>
      </c>
      <c r="D8" s="244" t="s">
        <v>181</v>
      </c>
      <c r="E8" s="92">
        <f t="shared" si="0"/>
        <v>215.70499999999998</v>
      </c>
      <c r="F8" s="52">
        <f t="shared" si="0"/>
        <v>14.19145</v>
      </c>
      <c r="G8" s="52">
        <f t="shared" si="0"/>
        <v>57.926000000000002</v>
      </c>
      <c r="H8" s="94" t="str">
        <f>IF(AND(L8="*",P8="*"),"*","")</f>
        <v/>
      </c>
      <c r="I8" s="92">
        <v>218.41</v>
      </c>
      <c r="J8" s="52">
        <v>14.482900000000001</v>
      </c>
      <c r="K8" s="52">
        <v>57.271999999999998</v>
      </c>
      <c r="L8" s="94"/>
      <c r="M8" s="50">
        <v>213</v>
      </c>
      <c r="N8" s="51">
        <v>13.9</v>
      </c>
      <c r="O8" s="51">
        <v>58.58</v>
      </c>
      <c r="P8" s="51"/>
    </row>
    <row r="9" spans="1:16" ht="13.5" thickBot="1" x14ac:dyDescent="0.35">
      <c r="A9" s="68"/>
      <c r="B9" s="246"/>
      <c r="C9" s="246"/>
      <c r="D9" s="246"/>
      <c r="E9" s="93">
        <f>AVERAGE(E4:E8)</f>
        <v>226.98200000000003</v>
      </c>
      <c r="F9" s="70">
        <f>AVERAGE(F4:F8)</f>
        <v>14.570620000000002</v>
      </c>
      <c r="G9" s="70">
        <f>AVERAGE(G4:G8)</f>
        <v>58.579259999999998</v>
      </c>
      <c r="H9" s="95"/>
      <c r="I9" s="93">
        <f>AVERAGE(I4:I8)</f>
        <v>224.16400000000004</v>
      </c>
      <c r="J9" s="70">
        <f>AVERAGE(J4:J8)</f>
        <v>15.201240000000002</v>
      </c>
      <c r="K9" s="70">
        <f>AVERAGE(K4:K8)</f>
        <v>57.856520000000003</v>
      </c>
      <c r="L9" s="95"/>
      <c r="M9" s="69">
        <f>AVERAGE(M4:M8)</f>
        <v>229.8</v>
      </c>
      <c r="N9" s="70">
        <f>AVERAGE(N4:N8)</f>
        <v>13.940000000000001</v>
      </c>
      <c r="O9" s="70">
        <f>AVERAGE(O4:O8)</f>
        <v>59.302</v>
      </c>
      <c r="P9" s="70"/>
    </row>
    <row r="10" spans="1:16" ht="13" x14ac:dyDescent="0.3">
      <c r="A10" s="13"/>
      <c r="B10" s="247"/>
      <c r="C10" s="247"/>
      <c r="D10" s="247"/>
      <c r="E10" s="14"/>
      <c r="F10" s="16"/>
      <c r="G10" s="16"/>
      <c r="H10" s="16"/>
      <c r="I10" s="14"/>
      <c r="J10" s="16"/>
      <c r="K10" s="16"/>
      <c r="L10" s="16"/>
      <c r="M10" s="14"/>
      <c r="N10" s="16"/>
      <c r="O10" s="15"/>
      <c r="P10" s="15"/>
    </row>
    <row r="15" spans="1:16" x14ac:dyDescent="0.25">
      <c r="N15" s="15"/>
    </row>
    <row r="18" spans="1:16" ht="14.5" x14ac:dyDescent="0.25">
      <c r="A18" s="17"/>
      <c r="B18" s="249"/>
      <c r="C18" s="249"/>
      <c r="D18" s="249"/>
      <c r="E18" s="17"/>
      <c r="F18" s="17"/>
      <c r="G18" s="17"/>
      <c r="H18" s="17"/>
      <c r="I18" s="17"/>
      <c r="J18" s="17"/>
      <c r="M18" s="17"/>
      <c r="N18" s="17"/>
      <c r="O18" s="17"/>
      <c r="P18" s="17"/>
    </row>
    <row r="21" spans="1:16" x14ac:dyDescent="0.25">
      <c r="I21" s="53" t="s">
        <v>23</v>
      </c>
      <c r="M21" s="53" t="s">
        <v>23</v>
      </c>
    </row>
    <row r="23" spans="1:16" x14ac:dyDescent="0.25">
      <c r="O23" s="53" t="s">
        <v>23</v>
      </c>
      <c r="P23" s="53"/>
    </row>
  </sheetData>
  <sortState xmlns:xlrd2="http://schemas.microsoft.com/office/spreadsheetml/2017/richdata2" ref="A4:S8">
    <sortCondition descending="1" ref="E4:E8"/>
  </sortState>
  <mergeCells count="4">
    <mergeCell ref="E2:H2"/>
    <mergeCell ref="M2:P2"/>
    <mergeCell ref="A1:P1"/>
    <mergeCell ref="I2:L2"/>
  </mergeCells>
  <conditionalFormatting sqref="A4:P8">
    <cfRule type="expression" dxfId="845" priority="1">
      <formula>MOD(ROW(),2)=0</formula>
    </cfRule>
  </conditionalFormatting>
  <pageMargins left="0.5" right="0.5" top="0.5" bottom="0.5" header="0.3" footer="0.3"/>
  <pageSetup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tint="0.59999389629810485"/>
    <pageSetUpPr fitToPage="1"/>
  </sheetPr>
  <dimension ref="A1:U45"/>
  <sheetViews>
    <sheetView zoomScaleNormal="100" workbookViewId="0">
      <selection activeCell="W27" sqref="W27"/>
    </sheetView>
  </sheetViews>
  <sheetFormatPr defaultRowHeight="13" x14ac:dyDescent="0.3"/>
  <cols>
    <col min="1" max="1" width="30.54296875" customWidth="1"/>
    <col min="2" max="3" width="17.26953125" style="57" customWidth="1"/>
    <col min="4" max="4" width="9.81640625" style="1" hidden="1" customWidth="1"/>
    <col min="5" max="5" width="5.1796875" style="111" customWidth="1"/>
    <col min="6" max="6" width="5.1796875" style="11" customWidth="1"/>
    <col min="7" max="7" width="5.1796875" style="114" customWidth="1"/>
    <col min="8" max="8" width="5.1796875" style="57" customWidth="1"/>
    <col min="9" max="9" width="5.1796875" style="111" customWidth="1"/>
    <col min="10" max="10" width="5.1796875" style="11" customWidth="1"/>
    <col min="11" max="11" width="5.1796875" style="114" customWidth="1"/>
    <col min="12" max="12" width="5.1796875" style="57" customWidth="1"/>
    <col min="13" max="13" width="5.1796875" style="120" customWidth="1"/>
    <col min="14" max="14" width="5.1796875" style="107" customWidth="1"/>
    <col min="15" max="15" width="9.54296875" style="2" customWidth="1"/>
    <col min="16" max="16" width="5.1796875" style="111" customWidth="1"/>
    <col min="17" max="17" width="5.1796875" style="11" customWidth="1"/>
    <col min="18" max="18" width="5.1796875" style="111" customWidth="1"/>
    <col min="19" max="19" width="5.1796875" style="11" customWidth="1"/>
    <col min="20" max="20" width="5.1796875" style="111" customWidth="1"/>
    <col min="21" max="21" width="5.1796875" style="11" customWidth="1"/>
  </cols>
  <sheetData>
    <row r="1" spans="1:21" ht="30" customHeight="1" thickBot="1" x14ac:dyDescent="0.35">
      <c r="A1" s="500" t="s">
        <v>577</v>
      </c>
      <c r="B1" s="500"/>
      <c r="C1" s="500"/>
      <c r="D1" s="500"/>
      <c r="E1" s="500"/>
      <c r="F1" s="500"/>
      <c r="G1" s="500"/>
      <c r="H1" s="500"/>
      <c r="I1" s="500"/>
      <c r="J1" s="500"/>
      <c r="K1" s="500"/>
      <c r="L1" s="500"/>
      <c r="M1" s="500"/>
      <c r="N1" s="500"/>
      <c r="O1" s="500"/>
      <c r="P1" s="500"/>
      <c r="Q1" s="500"/>
      <c r="R1" s="500"/>
      <c r="S1" s="500"/>
      <c r="T1" s="500"/>
      <c r="U1" s="500"/>
    </row>
    <row r="2" spans="1:21" ht="40" customHeight="1" x14ac:dyDescent="0.3">
      <c r="A2" s="30" t="s">
        <v>167</v>
      </c>
      <c r="B2" s="241" t="s">
        <v>165</v>
      </c>
      <c r="C2" s="301" t="s">
        <v>166</v>
      </c>
      <c r="D2" s="29"/>
      <c r="E2" s="506" t="s">
        <v>47</v>
      </c>
      <c r="F2" s="507"/>
      <c r="G2" s="506" t="s">
        <v>48</v>
      </c>
      <c r="H2" s="507"/>
      <c r="I2" s="532" t="s">
        <v>94</v>
      </c>
      <c r="J2" s="532"/>
      <c r="K2" s="506" t="s">
        <v>49</v>
      </c>
      <c r="L2" s="507"/>
      <c r="M2" s="508" t="s">
        <v>50</v>
      </c>
      <c r="N2" s="508"/>
      <c r="O2" s="344" t="s">
        <v>79</v>
      </c>
      <c r="P2" s="503" t="s">
        <v>51</v>
      </c>
      <c r="Q2" s="504"/>
      <c r="R2" s="505" t="s">
        <v>52</v>
      </c>
      <c r="S2" s="505"/>
      <c r="T2" s="503" t="s">
        <v>53</v>
      </c>
      <c r="U2" s="504"/>
    </row>
    <row r="3" spans="1:21" ht="12.65" customHeight="1" x14ac:dyDescent="0.25">
      <c r="A3" s="71" t="str">
        <f t="shared" ref="A3:A23" si="0">VLOOKUP(D3,VL_2020,2,FALSE)</f>
        <v>1st Choice Seeds FC 8455 VT2P RIB</v>
      </c>
      <c r="B3" s="238" t="str">
        <f t="shared" ref="B3:B23" si="1">VLOOKUP(D3,VL_2020,3,FALSE)</f>
        <v>RR</v>
      </c>
      <c r="C3" s="238" t="str">
        <f t="shared" ref="C3:C23" si="2">VLOOKUP(D3,VL_2020,4,FALSE)</f>
        <v>VT2P</v>
      </c>
      <c r="D3" s="72" t="s">
        <v>232</v>
      </c>
      <c r="E3" s="318">
        <v>228.05</v>
      </c>
      <c r="F3" s="319" t="s">
        <v>194</v>
      </c>
      <c r="G3" s="303">
        <v>15.202400000000001</v>
      </c>
      <c r="H3" s="319" t="s">
        <v>278</v>
      </c>
      <c r="I3" s="355">
        <v>57.7714</v>
      </c>
      <c r="J3" s="101" t="s">
        <v>297</v>
      </c>
      <c r="K3" s="318">
        <v>108.67</v>
      </c>
      <c r="L3" s="319" t="s">
        <v>199</v>
      </c>
      <c r="M3" s="318">
        <v>42.75</v>
      </c>
      <c r="N3" s="101" t="s">
        <v>198</v>
      </c>
      <c r="O3" s="303">
        <v>0.44821607299999999</v>
      </c>
      <c r="P3" s="303">
        <v>10.1342</v>
      </c>
      <c r="Q3" s="319" t="s">
        <v>285</v>
      </c>
      <c r="R3" s="303">
        <v>3.9870000000000001</v>
      </c>
      <c r="S3" s="101" t="s">
        <v>201</v>
      </c>
      <c r="T3" s="303">
        <v>84.221699999999998</v>
      </c>
      <c r="U3" s="319" t="s">
        <v>193</v>
      </c>
    </row>
    <row r="4" spans="1:21" ht="12.65" customHeight="1" x14ac:dyDescent="0.25">
      <c r="A4" s="44" t="str">
        <f t="shared" si="0"/>
        <v>Dekalb DKC 64-22 VT2P</v>
      </c>
      <c r="B4" s="239" t="str">
        <f t="shared" si="1"/>
        <v>RR</v>
      </c>
      <c r="C4" s="239" t="str">
        <f t="shared" si="2"/>
        <v>VT2P</v>
      </c>
      <c r="D4" s="151" t="s">
        <v>233</v>
      </c>
      <c r="E4" s="322">
        <v>226.31</v>
      </c>
      <c r="F4" s="323" t="s">
        <v>194</v>
      </c>
      <c r="G4" s="305">
        <v>15.439500000000001</v>
      </c>
      <c r="H4" s="323" t="s">
        <v>286</v>
      </c>
      <c r="I4" s="152">
        <v>60.177999999999997</v>
      </c>
      <c r="J4" s="310" t="s">
        <v>199</v>
      </c>
      <c r="K4" s="322">
        <v>104.08</v>
      </c>
      <c r="L4" s="323" t="s">
        <v>274</v>
      </c>
      <c r="M4" s="322">
        <v>42.833300000000001</v>
      </c>
      <c r="N4" s="310" t="s">
        <v>198</v>
      </c>
      <c r="O4" s="305">
        <v>0.18674136299999999</v>
      </c>
      <c r="P4" s="305">
        <v>10.0806</v>
      </c>
      <c r="Q4" s="323" t="s">
        <v>299</v>
      </c>
      <c r="R4" s="305">
        <v>4.3432000000000004</v>
      </c>
      <c r="S4" s="310" t="s">
        <v>203</v>
      </c>
      <c r="T4" s="305">
        <v>83.750600000000006</v>
      </c>
      <c r="U4" s="323" t="s">
        <v>285</v>
      </c>
    </row>
    <row r="5" spans="1:21" ht="12.5" x14ac:dyDescent="0.25">
      <c r="A5" s="44" t="str">
        <f t="shared" si="0"/>
        <v xml:space="preserve">Revere 114-P35 </v>
      </c>
      <c r="B5" s="239" t="str">
        <f t="shared" si="1"/>
        <v>RR</v>
      </c>
      <c r="C5" s="239" t="str">
        <f t="shared" si="2"/>
        <v xml:space="preserve">CB </v>
      </c>
      <c r="D5" s="45" t="s">
        <v>247</v>
      </c>
      <c r="E5" s="320">
        <v>225.79</v>
      </c>
      <c r="F5" s="321" t="s">
        <v>194</v>
      </c>
      <c r="G5" s="304">
        <v>15.317600000000001</v>
      </c>
      <c r="H5" s="321" t="s">
        <v>278</v>
      </c>
      <c r="I5" s="97">
        <v>57.228700000000003</v>
      </c>
      <c r="J5" s="96" t="s">
        <v>310</v>
      </c>
      <c r="K5" s="320">
        <v>108.75</v>
      </c>
      <c r="L5" s="321" t="s">
        <v>199</v>
      </c>
      <c r="M5" s="320">
        <v>41.666699999999999</v>
      </c>
      <c r="N5" s="96" t="s">
        <v>198</v>
      </c>
      <c r="O5" s="304">
        <v>1.757941089</v>
      </c>
      <c r="P5" s="304">
        <v>9.6898999999999997</v>
      </c>
      <c r="Q5" s="321" t="s">
        <v>293</v>
      </c>
      <c r="R5" s="304">
        <v>3.9296000000000002</v>
      </c>
      <c r="S5" s="96" t="s">
        <v>201</v>
      </c>
      <c r="T5" s="304">
        <v>84.470699999999994</v>
      </c>
      <c r="U5" s="321" t="s">
        <v>199</v>
      </c>
    </row>
    <row r="6" spans="1:21" ht="12.5" x14ac:dyDescent="0.25">
      <c r="A6" s="44" t="str">
        <f t="shared" si="0"/>
        <v>Dekalb DKC 66-06 TRE*</v>
      </c>
      <c r="B6" s="239" t="str">
        <f t="shared" si="1"/>
        <v>RR</v>
      </c>
      <c r="C6" s="239" t="str">
        <f t="shared" si="2"/>
        <v>TRE</v>
      </c>
      <c r="D6" s="151" t="s">
        <v>175</v>
      </c>
      <c r="E6" s="322">
        <v>225.61</v>
      </c>
      <c r="F6" s="323" t="s">
        <v>194</v>
      </c>
      <c r="G6" s="305">
        <v>15.6676</v>
      </c>
      <c r="H6" s="323" t="s">
        <v>198</v>
      </c>
      <c r="I6" s="152">
        <v>58.944699999999997</v>
      </c>
      <c r="J6" s="310" t="s">
        <v>274</v>
      </c>
      <c r="K6" s="322">
        <v>109.17</v>
      </c>
      <c r="L6" s="323" t="s">
        <v>199</v>
      </c>
      <c r="M6" s="322">
        <v>44.083300000000001</v>
      </c>
      <c r="N6" s="310" t="s">
        <v>196</v>
      </c>
      <c r="O6" s="305">
        <v>0.28011204499999998</v>
      </c>
      <c r="P6" s="305">
        <v>9.3987999999999996</v>
      </c>
      <c r="Q6" s="323" t="s">
        <v>291</v>
      </c>
      <c r="R6" s="305">
        <v>4.2053000000000003</v>
      </c>
      <c r="S6" s="310" t="s">
        <v>200</v>
      </c>
      <c r="T6" s="305">
        <v>83.693200000000004</v>
      </c>
      <c r="U6" s="323" t="s">
        <v>285</v>
      </c>
    </row>
    <row r="7" spans="1:21" ht="12.5" x14ac:dyDescent="0.25">
      <c r="A7" s="44" t="str">
        <f t="shared" si="0"/>
        <v>Progeny PGY2314 TRE*</v>
      </c>
      <c r="B7" s="239" t="str">
        <f t="shared" si="1"/>
        <v>RR</v>
      </c>
      <c r="C7" s="239" t="str">
        <f t="shared" si="2"/>
        <v>TRE</v>
      </c>
      <c r="D7" s="151" t="s">
        <v>182</v>
      </c>
      <c r="E7" s="322">
        <v>222.82</v>
      </c>
      <c r="F7" s="323" t="s">
        <v>199</v>
      </c>
      <c r="G7" s="305">
        <v>15.0343</v>
      </c>
      <c r="H7" s="323" t="s">
        <v>296</v>
      </c>
      <c r="I7" s="152">
        <v>58.731999999999999</v>
      </c>
      <c r="J7" s="310" t="s">
        <v>280</v>
      </c>
      <c r="K7" s="322">
        <v>104.08</v>
      </c>
      <c r="L7" s="323" t="s">
        <v>274</v>
      </c>
      <c r="M7" s="322">
        <v>41.416699999999999</v>
      </c>
      <c r="N7" s="310" t="s">
        <v>198</v>
      </c>
      <c r="O7" s="305">
        <v>0.42061696500000001</v>
      </c>
      <c r="P7" s="305">
        <v>10.115</v>
      </c>
      <c r="Q7" s="323" t="s">
        <v>285</v>
      </c>
      <c r="R7" s="305">
        <v>4.4313000000000002</v>
      </c>
      <c r="S7" s="310" t="s">
        <v>199</v>
      </c>
      <c r="T7" s="305">
        <v>82.800799999999995</v>
      </c>
      <c r="U7" s="323" t="s">
        <v>292</v>
      </c>
    </row>
    <row r="8" spans="1:21" ht="12.5" x14ac:dyDescent="0.25">
      <c r="A8" s="44" t="str">
        <f t="shared" si="0"/>
        <v>Innvictis A1312 VT2P RIB</v>
      </c>
      <c r="B8" s="239" t="str">
        <f t="shared" si="1"/>
        <v>RR</v>
      </c>
      <c r="C8" s="239" t="str">
        <f t="shared" si="2"/>
        <v>VT2P</v>
      </c>
      <c r="D8" s="151" t="s">
        <v>239</v>
      </c>
      <c r="E8" s="322">
        <v>221.75</v>
      </c>
      <c r="F8" s="323" t="s">
        <v>203</v>
      </c>
      <c r="G8" s="305">
        <v>14.8438</v>
      </c>
      <c r="H8" s="323" t="s">
        <v>313</v>
      </c>
      <c r="I8" s="152">
        <v>56.831299999999999</v>
      </c>
      <c r="J8" s="310" t="s">
        <v>312</v>
      </c>
      <c r="K8" s="322">
        <v>105.08</v>
      </c>
      <c r="L8" s="323" t="s">
        <v>195</v>
      </c>
      <c r="M8" s="322">
        <v>42.583300000000001</v>
      </c>
      <c r="N8" s="310" t="s">
        <v>198</v>
      </c>
      <c r="O8" s="305">
        <v>0.83710089399999998</v>
      </c>
      <c r="P8" s="305">
        <v>10.1189</v>
      </c>
      <c r="Q8" s="323" t="s">
        <v>285</v>
      </c>
      <c r="R8" s="305">
        <v>4.3470000000000004</v>
      </c>
      <c r="S8" s="310" t="s">
        <v>203</v>
      </c>
      <c r="T8" s="305">
        <v>83.290999999999997</v>
      </c>
      <c r="U8" s="323" t="s">
        <v>280</v>
      </c>
    </row>
    <row r="9" spans="1:21" ht="12.5" x14ac:dyDescent="0.25">
      <c r="A9" s="44" t="str">
        <f t="shared" si="0"/>
        <v>Revere 1627 TC**</v>
      </c>
      <c r="B9" s="239" t="str">
        <f t="shared" si="1"/>
        <v>RR</v>
      </c>
      <c r="C9" s="239" t="str">
        <f t="shared" si="2"/>
        <v>TRE</v>
      </c>
      <c r="D9" s="151" t="s">
        <v>162</v>
      </c>
      <c r="E9" s="322">
        <v>220.71</v>
      </c>
      <c r="F9" s="323" t="s">
        <v>276</v>
      </c>
      <c r="G9" s="305">
        <v>15.4824</v>
      </c>
      <c r="H9" s="323" t="s">
        <v>274</v>
      </c>
      <c r="I9" s="152">
        <v>58.9133</v>
      </c>
      <c r="J9" s="310" t="s">
        <v>274</v>
      </c>
      <c r="K9" s="322">
        <v>106.5</v>
      </c>
      <c r="L9" s="323" t="s">
        <v>193</v>
      </c>
      <c r="M9" s="322">
        <v>44.416699999999999</v>
      </c>
      <c r="N9" s="310" t="s">
        <v>196</v>
      </c>
      <c r="O9" s="305">
        <v>0.49042111599999999</v>
      </c>
      <c r="P9" s="305">
        <v>10.490399999999999</v>
      </c>
      <c r="Q9" s="323" t="s">
        <v>276</v>
      </c>
      <c r="R9" s="305">
        <v>4.3470000000000004</v>
      </c>
      <c r="S9" s="310" t="s">
        <v>203</v>
      </c>
      <c r="T9" s="305">
        <v>83.559100000000001</v>
      </c>
      <c r="U9" s="323" t="s">
        <v>285</v>
      </c>
    </row>
    <row r="10" spans="1:21" ht="12.5" x14ac:dyDescent="0.25">
      <c r="A10" s="44" t="str">
        <f t="shared" si="0"/>
        <v>Great Heart Seed HT-7500 TRE</v>
      </c>
      <c r="B10" s="239" t="str">
        <f t="shared" si="1"/>
        <v>RR</v>
      </c>
      <c r="C10" s="239" t="str">
        <f t="shared" si="2"/>
        <v>TRE</v>
      </c>
      <c r="D10" s="45" t="s">
        <v>238</v>
      </c>
      <c r="E10" s="320">
        <v>218.45</v>
      </c>
      <c r="F10" s="321" t="s">
        <v>298</v>
      </c>
      <c r="G10" s="304">
        <v>16.271000000000001</v>
      </c>
      <c r="H10" s="321" t="s">
        <v>194</v>
      </c>
      <c r="I10" s="97">
        <v>57.693300000000001</v>
      </c>
      <c r="J10" s="96" t="s">
        <v>313</v>
      </c>
      <c r="K10" s="320">
        <v>111.5</v>
      </c>
      <c r="L10" s="321" t="s">
        <v>194</v>
      </c>
      <c r="M10" s="320">
        <v>48.5</v>
      </c>
      <c r="N10" s="96" t="s">
        <v>194</v>
      </c>
      <c r="O10" s="304">
        <v>0.40028484800000003</v>
      </c>
      <c r="P10" s="304">
        <v>10.4559</v>
      </c>
      <c r="Q10" s="321" t="s">
        <v>298</v>
      </c>
      <c r="R10" s="304">
        <v>4.3356000000000003</v>
      </c>
      <c r="S10" s="96" t="s">
        <v>203</v>
      </c>
      <c r="T10" s="304">
        <v>83.578299999999999</v>
      </c>
      <c r="U10" s="321" t="s">
        <v>285</v>
      </c>
    </row>
    <row r="11" spans="1:21" ht="12.5" x14ac:dyDescent="0.25">
      <c r="A11" s="44" t="str">
        <f t="shared" si="0"/>
        <v>Innvictis A1689 T</v>
      </c>
      <c r="B11" s="239" t="str">
        <f t="shared" si="1"/>
        <v>RR</v>
      </c>
      <c r="C11" s="239" t="str">
        <f t="shared" si="2"/>
        <v>TRE</v>
      </c>
      <c r="D11" s="151" t="s">
        <v>180</v>
      </c>
      <c r="E11" s="322">
        <v>218.43</v>
      </c>
      <c r="F11" s="323" t="s">
        <v>298</v>
      </c>
      <c r="G11" s="305">
        <v>15.170400000000001</v>
      </c>
      <c r="H11" s="323" t="s">
        <v>294</v>
      </c>
      <c r="I11" s="152">
        <v>60.648899999999998</v>
      </c>
      <c r="J11" s="310" t="s">
        <v>194</v>
      </c>
      <c r="K11" s="322">
        <v>106.26</v>
      </c>
      <c r="L11" s="323" t="s">
        <v>198</v>
      </c>
      <c r="M11" s="322">
        <v>43.901000000000003</v>
      </c>
      <c r="N11" s="310" t="s">
        <v>193</v>
      </c>
      <c r="O11" s="305">
        <v>0.75218569700000004</v>
      </c>
      <c r="P11" s="305">
        <v>11.0381</v>
      </c>
      <c r="Q11" s="323" t="s">
        <v>194</v>
      </c>
      <c r="R11" s="305">
        <v>4.2512999999999996</v>
      </c>
      <c r="S11" s="310" t="s">
        <v>193</v>
      </c>
      <c r="T11" s="305">
        <v>81.873900000000006</v>
      </c>
      <c r="U11" s="323" t="s">
        <v>283</v>
      </c>
    </row>
    <row r="12" spans="1:21" ht="12.5" x14ac:dyDescent="0.25">
      <c r="A12" s="44" t="str">
        <f t="shared" si="0"/>
        <v>Innvictis A1542 T</v>
      </c>
      <c r="B12" s="239" t="str">
        <f t="shared" si="1"/>
        <v>RR</v>
      </c>
      <c r="C12" s="239" t="str">
        <f t="shared" si="2"/>
        <v>TRE</v>
      </c>
      <c r="D12" s="151" t="s">
        <v>179</v>
      </c>
      <c r="E12" s="322">
        <v>217.73</v>
      </c>
      <c r="F12" s="323" t="s">
        <v>298</v>
      </c>
      <c r="G12" s="305">
        <v>15.221399999999999</v>
      </c>
      <c r="H12" s="323" t="s">
        <v>278</v>
      </c>
      <c r="I12" s="152">
        <v>58.817599999999999</v>
      </c>
      <c r="J12" s="310" t="s">
        <v>280</v>
      </c>
      <c r="K12" s="322">
        <v>102.59</v>
      </c>
      <c r="L12" s="323" t="s">
        <v>202</v>
      </c>
      <c r="M12" s="322">
        <v>42.25</v>
      </c>
      <c r="N12" s="310" t="s">
        <v>198</v>
      </c>
      <c r="O12" s="305">
        <v>4.8309179000000001E-2</v>
      </c>
      <c r="P12" s="305">
        <v>9.7588000000000008</v>
      </c>
      <c r="Q12" s="323" t="s">
        <v>296</v>
      </c>
      <c r="R12" s="305">
        <v>4.4044999999999996</v>
      </c>
      <c r="S12" s="310" t="s">
        <v>199</v>
      </c>
      <c r="T12" s="305">
        <v>83.853999999999999</v>
      </c>
      <c r="U12" s="323" t="s">
        <v>275</v>
      </c>
    </row>
    <row r="13" spans="1:21" ht="12.5" x14ac:dyDescent="0.25">
      <c r="A13" s="44" t="str">
        <f t="shared" si="0"/>
        <v>Innvictis A1551 VT2P</v>
      </c>
      <c r="B13" s="239" t="str">
        <f t="shared" si="1"/>
        <v>RR</v>
      </c>
      <c r="C13" s="239" t="str">
        <f t="shared" si="2"/>
        <v>VT2P</v>
      </c>
      <c r="D13" s="45" t="s">
        <v>160</v>
      </c>
      <c r="E13" s="320">
        <v>217.04</v>
      </c>
      <c r="F13" s="321" t="s">
        <v>298</v>
      </c>
      <c r="G13" s="304">
        <v>14.321400000000001</v>
      </c>
      <c r="H13" s="321" t="s">
        <v>312</v>
      </c>
      <c r="I13" s="97">
        <v>58.308</v>
      </c>
      <c r="J13" s="96" t="s">
        <v>278</v>
      </c>
      <c r="K13" s="320">
        <v>103.83</v>
      </c>
      <c r="L13" s="321" t="s">
        <v>274</v>
      </c>
      <c r="M13" s="320">
        <v>40.25</v>
      </c>
      <c r="N13" s="96" t="s">
        <v>195</v>
      </c>
      <c r="O13" s="304">
        <v>0.45454545499999999</v>
      </c>
      <c r="P13" s="304">
        <v>9.7051999999999996</v>
      </c>
      <c r="Q13" s="321" t="s">
        <v>293</v>
      </c>
      <c r="R13" s="304">
        <v>4.2628000000000004</v>
      </c>
      <c r="S13" s="96" t="s">
        <v>193</v>
      </c>
      <c r="T13" s="304">
        <v>83.130200000000002</v>
      </c>
      <c r="U13" s="321" t="s">
        <v>284</v>
      </c>
    </row>
    <row r="14" spans="1:21" ht="12.5" x14ac:dyDescent="0.25">
      <c r="A14" s="44" t="str">
        <f t="shared" si="0"/>
        <v>Dyna-Gro D56TC44 RIB</v>
      </c>
      <c r="B14" s="239" t="str">
        <f t="shared" si="1"/>
        <v>RR</v>
      </c>
      <c r="C14" s="239" t="str">
        <f t="shared" si="2"/>
        <v>TRE</v>
      </c>
      <c r="D14" s="45" t="s">
        <v>177</v>
      </c>
      <c r="E14" s="320">
        <v>216.63</v>
      </c>
      <c r="F14" s="321" t="s">
        <v>298</v>
      </c>
      <c r="G14" s="304">
        <v>15.4938</v>
      </c>
      <c r="H14" s="321" t="s">
        <v>274</v>
      </c>
      <c r="I14" s="97">
        <v>58.685299999999998</v>
      </c>
      <c r="J14" s="96" t="s">
        <v>279</v>
      </c>
      <c r="K14" s="320">
        <v>107.17</v>
      </c>
      <c r="L14" s="321" t="s">
        <v>193</v>
      </c>
      <c r="M14" s="320">
        <v>43.166699999999999</v>
      </c>
      <c r="N14" s="96" t="s">
        <v>198</v>
      </c>
      <c r="O14" s="304">
        <v>9.5029240000000001E-2</v>
      </c>
      <c r="P14" s="304">
        <v>10.1648</v>
      </c>
      <c r="Q14" s="321" t="s">
        <v>285</v>
      </c>
      <c r="R14" s="304">
        <v>4.4657999999999998</v>
      </c>
      <c r="S14" s="96" t="s">
        <v>194</v>
      </c>
      <c r="T14" s="304">
        <v>84.034000000000006</v>
      </c>
      <c r="U14" s="321" t="s">
        <v>275</v>
      </c>
    </row>
    <row r="15" spans="1:21" ht="12.5" x14ac:dyDescent="0.25">
      <c r="A15" s="151" t="str">
        <f t="shared" si="0"/>
        <v>Integra 6493 VT2P</v>
      </c>
      <c r="B15" s="240" t="str">
        <f t="shared" si="1"/>
        <v>RR</v>
      </c>
      <c r="C15" s="240" t="str">
        <f t="shared" si="2"/>
        <v>VT2P</v>
      </c>
      <c r="D15" s="151" t="s">
        <v>242</v>
      </c>
      <c r="E15" s="322">
        <v>212.89</v>
      </c>
      <c r="F15" s="323" t="s">
        <v>285</v>
      </c>
      <c r="G15" s="305">
        <v>14.9452</v>
      </c>
      <c r="H15" s="323" t="s">
        <v>293</v>
      </c>
      <c r="I15" s="152">
        <v>59.081299999999999</v>
      </c>
      <c r="J15" s="310" t="s">
        <v>274</v>
      </c>
      <c r="K15" s="322">
        <v>104.75</v>
      </c>
      <c r="L15" s="323" t="s">
        <v>195</v>
      </c>
      <c r="M15" s="322">
        <v>41.666699999999999</v>
      </c>
      <c r="N15" s="310" t="s">
        <v>198</v>
      </c>
      <c r="O15" s="305">
        <v>0.74316968699999997</v>
      </c>
      <c r="P15" s="305">
        <v>9.7857000000000003</v>
      </c>
      <c r="Q15" s="323" t="s">
        <v>294</v>
      </c>
      <c r="R15" s="305">
        <v>4.3087</v>
      </c>
      <c r="S15" s="310" t="s">
        <v>203</v>
      </c>
      <c r="T15" s="305">
        <v>84.110600000000005</v>
      </c>
      <c r="U15" s="323" t="s">
        <v>275</v>
      </c>
    </row>
    <row r="16" spans="1:21" ht="12.5" x14ac:dyDescent="0.25">
      <c r="A16" s="151" t="str">
        <f t="shared" si="0"/>
        <v>Dekalb DKC 65-95 VT2P</v>
      </c>
      <c r="B16" s="240" t="str">
        <f t="shared" si="1"/>
        <v>RR</v>
      </c>
      <c r="C16" s="240" t="str">
        <f t="shared" si="2"/>
        <v>VT2P</v>
      </c>
      <c r="D16" s="45" t="s">
        <v>98</v>
      </c>
      <c r="E16" s="320">
        <v>212.29</v>
      </c>
      <c r="F16" s="321" t="s">
        <v>285</v>
      </c>
      <c r="G16" s="304">
        <v>15.333299999999999</v>
      </c>
      <c r="H16" s="321" t="s">
        <v>278</v>
      </c>
      <c r="I16" s="97">
        <v>59.364699999999999</v>
      </c>
      <c r="J16" s="96" t="s">
        <v>193</v>
      </c>
      <c r="K16" s="320">
        <v>104.17</v>
      </c>
      <c r="L16" s="321" t="s">
        <v>274</v>
      </c>
      <c r="M16" s="320">
        <v>44.166699999999999</v>
      </c>
      <c r="N16" s="96" t="s">
        <v>196</v>
      </c>
      <c r="O16" s="304">
        <v>0.56962387400000003</v>
      </c>
      <c r="P16" s="304">
        <v>10.053800000000001</v>
      </c>
      <c r="Q16" s="321" t="s">
        <v>279</v>
      </c>
      <c r="R16" s="304">
        <v>4.3163999999999998</v>
      </c>
      <c r="S16" s="96" t="s">
        <v>203</v>
      </c>
      <c r="T16" s="304">
        <v>84.175700000000006</v>
      </c>
      <c r="U16" s="321" t="s">
        <v>198</v>
      </c>
    </row>
    <row r="17" spans="1:21" ht="12.5" x14ac:dyDescent="0.25">
      <c r="A17" s="44" t="str">
        <f t="shared" si="0"/>
        <v>Dyna-Gro D54VC34 RIB</v>
      </c>
      <c r="B17" s="239" t="str">
        <f t="shared" si="1"/>
        <v>RR</v>
      </c>
      <c r="C17" s="239" t="str">
        <f t="shared" si="2"/>
        <v>VT2P</v>
      </c>
      <c r="D17" s="151" t="s">
        <v>234</v>
      </c>
      <c r="E17" s="322">
        <v>211.57</v>
      </c>
      <c r="F17" s="323" t="s">
        <v>285</v>
      </c>
      <c r="G17" s="305">
        <v>14.862399999999999</v>
      </c>
      <c r="H17" s="323" t="s">
        <v>291</v>
      </c>
      <c r="I17" s="152">
        <v>58.895299999999999</v>
      </c>
      <c r="J17" s="310" t="s">
        <v>274</v>
      </c>
      <c r="K17" s="322">
        <v>106</v>
      </c>
      <c r="L17" s="323" t="s">
        <v>198</v>
      </c>
      <c r="M17" s="322">
        <v>42.25</v>
      </c>
      <c r="N17" s="310" t="s">
        <v>198</v>
      </c>
      <c r="O17" s="305">
        <v>0.56469782599999996</v>
      </c>
      <c r="P17" s="305">
        <v>9.2723999999999993</v>
      </c>
      <c r="Q17" s="323" t="s">
        <v>282</v>
      </c>
      <c r="R17" s="305">
        <v>4.4466000000000001</v>
      </c>
      <c r="S17" s="310" t="s">
        <v>194</v>
      </c>
      <c r="T17" s="305">
        <v>83.210599999999999</v>
      </c>
      <c r="U17" s="323" t="s">
        <v>286</v>
      </c>
    </row>
    <row r="18" spans="1:21" ht="12.5" x14ac:dyDescent="0.25">
      <c r="A18" s="44" t="str">
        <f t="shared" si="0"/>
        <v>1st Choice Seeds FC8420 VT2 RIB</v>
      </c>
      <c r="B18" s="239" t="str">
        <f t="shared" si="1"/>
        <v>RR</v>
      </c>
      <c r="C18" s="239" t="str">
        <f t="shared" si="2"/>
        <v>VT2P</v>
      </c>
      <c r="D18" s="45" t="s">
        <v>173</v>
      </c>
      <c r="E18" s="320">
        <v>211.55</v>
      </c>
      <c r="F18" s="321" t="s">
        <v>285</v>
      </c>
      <c r="G18" s="304">
        <v>16.240500000000001</v>
      </c>
      <c r="H18" s="321" t="s">
        <v>194</v>
      </c>
      <c r="I18" s="97">
        <v>58.41</v>
      </c>
      <c r="J18" s="96" t="s">
        <v>279</v>
      </c>
      <c r="K18" s="320">
        <v>106.58</v>
      </c>
      <c r="L18" s="321" t="s">
        <v>193</v>
      </c>
      <c r="M18" s="320">
        <v>42.333300000000001</v>
      </c>
      <c r="N18" s="96" t="s">
        <v>198</v>
      </c>
      <c r="O18" s="304">
        <v>5.2910052999999999E-2</v>
      </c>
      <c r="P18" s="304">
        <v>10.7393</v>
      </c>
      <c r="Q18" s="321" t="s">
        <v>203</v>
      </c>
      <c r="R18" s="304">
        <v>4.2934000000000001</v>
      </c>
      <c r="S18" s="96" t="s">
        <v>203</v>
      </c>
      <c r="T18" s="304">
        <v>83.290999999999997</v>
      </c>
      <c r="U18" s="321" t="s">
        <v>280</v>
      </c>
    </row>
    <row r="19" spans="1:21" ht="12.5" x14ac:dyDescent="0.25">
      <c r="A19" s="151" t="str">
        <f t="shared" si="0"/>
        <v xml:space="preserve">Pioneer P14830VYHR </v>
      </c>
      <c r="B19" s="240" t="str">
        <f t="shared" si="1"/>
        <v>RR, LL</v>
      </c>
      <c r="C19" s="240" t="str">
        <f t="shared" si="2"/>
        <v>AVBL, YGCB, HX1</v>
      </c>
      <c r="D19" s="45" t="s">
        <v>245</v>
      </c>
      <c r="E19" s="320">
        <v>210.64</v>
      </c>
      <c r="F19" s="321" t="s">
        <v>280</v>
      </c>
      <c r="G19" s="304">
        <v>14.661</v>
      </c>
      <c r="H19" s="321" t="s">
        <v>310</v>
      </c>
      <c r="I19" s="97">
        <v>58.098700000000001</v>
      </c>
      <c r="J19" s="96" t="s">
        <v>296</v>
      </c>
      <c r="K19" s="320">
        <v>107.33</v>
      </c>
      <c r="L19" s="321" t="s">
        <v>193</v>
      </c>
      <c r="M19" s="320">
        <v>41.666699999999999</v>
      </c>
      <c r="N19" s="96" t="s">
        <v>198</v>
      </c>
      <c r="O19" s="304">
        <v>0.24982797400000001</v>
      </c>
      <c r="P19" s="304">
        <v>9.1460000000000008</v>
      </c>
      <c r="Q19" s="321" t="s">
        <v>282</v>
      </c>
      <c r="R19" s="304">
        <v>4.1708999999999996</v>
      </c>
      <c r="S19" s="96" t="s">
        <v>200</v>
      </c>
      <c r="T19" s="304">
        <v>85.282600000000002</v>
      </c>
      <c r="U19" s="321" t="s">
        <v>194</v>
      </c>
    </row>
    <row r="20" spans="1:21" ht="12.5" x14ac:dyDescent="0.25">
      <c r="A20" s="151" t="str">
        <f t="shared" si="0"/>
        <v>Progeny PGY 9114 VT2P</v>
      </c>
      <c r="B20" s="240" t="str">
        <f t="shared" si="1"/>
        <v>RR</v>
      </c>
      <c r="C20" s="240" t="str">
        <f t="shared" si="2"/>
        <v>VT2P</v>
      </c>
      <c r="D20" s="45" t="s">
        <v>99</v>
      </c>
      <c r="E20" s="320">
        <v>209.2</v>
      </c>
      <c r="F20" s="321" t="s">
        <v>286</v>
      </c>
      <c r="G20" s="304">
        <v>14.857100000000001</v>
      </c>
      <c r="H20" s="321" t="s">
        <v>291</v>
      </c>
      <c r="I20" s="97">
        <v>59.178699999999999</v>
      </c>
      <c r="J20" s="96" t="s">
        <v>198</v>
      </c>
      <c r="K20" s="320">
        <v>100.75</v>
      </c>
      <c r="L20" s="321" t="s">
        <v>197</v>
      </c>
      <c r="M20" s="320">
        <v>39.583300000000001</v>
      </c>
      <c r="N20" s="96" t="s">
        <v>201</v>
      </c>
      <c r="O20" s="304">
        <v>0.193406308</v>
      </c>
      <c r="P20" s="304">
        <v>9.0770999999999997</v>
      </c>
      <c r="Q20" s="321" t="s">
        <v>282</v>
      </c>
      <c r="R20" s="304">
        <v>4.2092000000000001</v>
      </c>
      <c r="S20" s="96" t="s">
        <v>200</v>
      </c>
      <c r="T20" s="304">
        <v>83.823400000000007</v>
      </c>
      <c r="U20" s="321" t="s">
        <v>275</v>
      </c>
    </row>
    <row r="21" spans="1:21" ht="12.5" x14ac:dyDescent="0.25">
      <c r="A21" s="44" t="str">
        <f t="shared" si="0"/>
        <v>1st Choice Seeds FC 8437 PC</v>
      </c>
      <c r="B21" s="239" t="str">
        <f t="shared" si="1"/>
        <v>RR, LL, ENL, FOP</v>
      </c>
      <c r="C21" s="239" t="str">
        <f t="shared" si="2"/>
        <v>PC</v>
      </c>
      <c r="D21" s="151" t="s">
        <v>231</v>
      </c>
      <c r="E21" s="322">
        <v>207.1</v>
      </c>
      <c r="F21" s="323" t="s">
        <v>284</v>
      </c>
      <c r="G21" s="305">
        <v>15.2919</v>
      </c>
      <c r="H21" s="323" t="s">
        <v>278</v>
      </c>
      <c r="I21" s="152">
        <v>58.4527</v>
      </c>
      <c r="J21" s="310" t="s">
        <v>279</v>
      </c>
      <c r="K21" s="322">
        <v>110.92</v>
      </c>
      <c r="L21" s="323" t="s">
        <v>194</v>
      </c>
      <c r="M21" s="322">
        <v>44.416699999999999</v>
      </c>
      <c r="N21" s="310" t="s">
        <v>196</v>
      </c>
      <c r="O21" s="305">
        <v>0.102880658</v>
      </c>
      <c r="P21" s="305">
        <v>9.7013999999999996</v>
      </c>
      <c r="Q21" s="323" t="s">
        <v>293</v>
      </c>
      <c r="R21" s="305">
        <v>4.2015000000000002</v>
      </c>
      <c r="S21" s="310" t="s">
        <v>200</v>
      </c>
      <c r="T21" s="305">
        <v>85.355400000000003</v>
      </c>
      <c r="U21" s="323" t="s">
        <v>194</v>
      </c>
    </row>
    <row r="22" spans="1:21" ht="12.5" x14ac:dyDescent="0.25">
      <c r="A22" s="44" t="str">
        <f t="shared" si="0"/>
        <v>Progeny PGY 2215 TRE</v>
      </c>
      <c r="B22" s="239" t="str">
        <f t="shared" si="1"/>
        <v>RR</v>
      </c>
      <c r="C22" s="239" t="str">
        <f t="shared" si="2"/>
        <v>TRE</v>
      </c>
      <c r="D22" s="151" t="s">
        <v>161</v>
      </c>
      <c r="E22" s="322">
        <v>203.41</v>
      </c>
      <c r="F22" s="323" t="s">
        <v>289</v>
      </c>
      <c r="G22" s="305">
        <v>16.031400000000001</v>
      </c>
      <c r="H22" s="323" t="s">
        <v>199</v>
      </c>
      <c r="I22" s="152">
        <v>58.713299999999997</v>
      </c>
      <c r="J22" s="310" t="s">
        <v>279</v>
      </c>
      <c r="K22" s="322">
        <v>109.42</v>
      </c>
      <c r="L22" s="323" t="s">
        <v>199</v>
      </c>
      <c r="M22" s="322">
        <v>42.666699999999999</v>
      </c>
      <c r="N22" s="310" t="s">
        <v>198</v>
      </c>
      <c r="O22" s="305">
        <v>4.7483380999999998E-2</v>
      </c>
      <c r="P22" s="305">
        <v>10.77</v>
      </c>
      <c r="Q22" s="323" t="s">
        <v>199</v>
      </c>
      <c r="R22" s="305">
        <v>4.2053000000000003</v>
      </c>
      <c r="S22" s="310" t="s">
        <v>200</v>
      </c>
      <c r="T22" s="305">
        <v>83.650999999999996</v>
      </c>
      <c r="U22" s="323" t="s">
        <v>285</v>
      </c>
    </row>
    <row r="23" spans="1:21" ht="12.5" x14ac:dyDescent="0.25">
      <c r="A23" s="44" t="str">
        <f t="shared" si="0"/>
        <v>Dyna-Gro D55VC80 RIB</v>
      </c>
      <c r="B23" s="239" t="str">
        <f t="shared" si="1"/>
        <v>RR</v>
      </c>
      <c r="C23" s="239" t="str">
        <f t="shared" si="2"/>
        <v>VT2P </v>
      </c>
      <c r="D23" s="151" t="s">
        <v>235</v>
      </c>
      <c r="E23" s="360">
        <v>201.88</v>
      </c>
      <c r="F23" s="362" t="s">
        <v>289</v>
      </c>
      <c r="G23" s="364">
        <v>16.003299999999999</v>
      </c>
      <c r="H23" s="362" t="s">
        <v>203</v>
      </c>
      <c r="I23" s="367">
        <v>58.154699999999998</v>
      </c>
      <c r="J23" s="366" t="s">
        <v>294</v>
      </c>
      <c r="K23" s="360">
        <v>107</v>
      </c>
      <c r="L23" s="362" t="s">
        <v>193</v>
      </c>
      <c r="M23" s="360">
        <v>44.25</v>
      </c>
      <c r="N23" s="366" t="s">
        <v>196</v>
      </c>
      <c r="O23" s="364">
        <v>0.26720281600000001</v>
      </c>
      <c r="P23" s="364">
        <v>10.3027</v>
      </c>
      <c r="Q23" s="362" t="s">
        <v>285</v>
      </c>
      <c r="R23" s="364">
        <v>4.3356000000000003</v>
      </c>
      <c r="S23" s="366" t="s">
        <v>203</v>
      </c>
      <c r="T23" s="364">
        <v>83.945899999999995</v>
      </c>
      <c r="U23" s="362" t="s">
        <v>275</v>
      </c>
    </row>
    <row r="24" spans="1:21" x14ac:dyDescent="0.3">
      <c r="A24" s="59" t="s">
        <v>219</v>
      </c>
      <c r="B24" s="59"/>
      <c r="C24" s="59"/>
      <c r="D24" s="58"/>
      <c r="E24" s="326">
        <v>216.18</v>
      </c>
      <c r="F24" s="327"/>
      <c r="G24" s="341">
        <v>15.3187</v>
      </c>
      <c r="H24" s="327"/>
      <c r="I24" s="112">
        <v>58.623899999999999</v>
      </c>
      <c r="J24" s="102"/>
      <c r="K24" s="326">
        <v>106.41</v>
      </c>
      <c r="L24" s="327"/>
      <c r="M24" s="112">
        <v>42.896099999999997</v>
      </c>
      <c r="N24" s="102"/>
      <c r="O24" s="336">
        <v>0.42680000000000001</v>
      </c>
      <c r="P24" s="341">
        <v>9.9999000000000002</v>
      </c>
      <c r="Q24" s="327"/>
      <c r="R24" s="117">
        <v>4.2760999999999996</v>
      </c>
      <c r="S24" s="102"/>
      <c r="T24" s="341">
        <v>83.766800000000003</v>
      </c>
      <c r="U24" s="327"/>
    </row>
    <row r="25" spans="1:21" x14ac:dyDescent="0.3">
      <c r="A25" s="46" t="s">
        <v>220</v>
      </c>
      <c r="B25" s="46"/>
      <c r="C25" s="46"/>
      <c r="D25" s="48"/>
      <c r="E25" s="328">
        <v>10.0421</v>
      </c>
      <c r="F25" s="329"/>
      <c r="G25" s="342">
        <v>0.2293</v>
      </c>
      <c r="H25" s="329"/>
      <c r="I25" s="312">
        <v>1.5249999999999999</v>
      </c>
      <c r="J25" s="313"/>
      <c r="K25" s="328">
        <v>5.5077999999999996</v>
      </c>
      <c r="L25" s="329"/>
      <c r="M25" s="312">
        <v>3.0657999999999999</v>
      </c>
      <c r="N25" s="313"/>
      <c r="O25" s="337">
        <v>0.28299999999999997</v>
      </c>
      <c r="P25" s="342">
        <v>0.25119999999999998</v>
      </c>
      <c r="Q25" s="329"/>
      <c r="R25" s="314">
        <v>6.5229999999999996E-2</v>
      </c>
      <c r="S25" s="313"/>
      <c r="T25" s="342">
        <v>0.34989999999999999</v>
      </c>
      <c r="U25" s="329"/>
    </row>
    <row r="26" spans="1:21" ht="15" x14ac:dyDescent="0.4">
      <c r="A26" s="47" t="s">
        <v>221</v>
      </c>
      <c r="B26" s="242"/>
      <c r="C26" s="242"/>
      <c r="D26" s="28"/>
      <c r="E26" s="330">
        <v>11.7</v>
      </c>
      <c r="F26" s="331"/>
      <c r="G26" s="343">
        <v>0.53</v>
      </c>
      <c r="H26" s="331"/>
      <c r="I26" s="315">
        <v>1.03</v>
      </c>
      <c r="J26" s="316"/>
      <c r="K26" s="330">
        <v>3.58</v>
      </c>
      <c r="L26" s="331"/>
      <c r="M26" s="315">
        <v>3.75</v>
      </c>
      <c r="N26" s="316"/>
      <c r="O26" s="338" t="s">
        <v>223</v>
      </c>
      <c r="P26" s="343">
        <v>0.71</v>
      </c>
      <c r="Q26" s="331"/>
      <c r="R26" s="317">
        <v>0.18</v>
      </c>
      <c r="S26" s="316"/>
      <c r="T26" s="343">
        <v>1</v>
      </c>
      <c r="U26" s="331"/>
    </row>
    <row r="27" spans="1:21" x14ac:dyDescent="0.3">
      <c r="A27" s="47" t="s">
        <v>222</v>
      </c>
      <c r="B27" s="242"/>
      <c r="C27" s="242"/>
      <c r="D27" s="28"/>
      <c r="E27" s="330">
        <v>8.9036520859999992</v>
      </c>
      <c r="F27" s="331"/>
      <c r="G27" s="330">
        <v>5.7019570850000001</v>
      </c>
      <c r="H27" s="331"/>
      <c r="I27" s="315">
        <v>2.4518159609999999</v>
      </c>
      <c r="J27" s="316"/>
      <c r="K27" s="330">
        <v>4.1815813620000002</v>
      </c>
      <c r="L27" s="331"/>
      <c r="M27" s="315">
        <v>10.85858268</v>
      </c>
      <c r="N27" s="316"/>
      <c r="O27" s="338" t="s">
        <v>223</v>
      </c>
      <c r="P27" s="343">
        <v>4.2943719470000001</v>
      </c>
      <c r="Q27" s="331"/>
      <c r="R27" s="317">
        <v>2.5667328600000001</v>
      </c>
      <c r="S27" s="316"/>
      <c r="T27" s="343">
        <v>0.72338904599999998</v>
      </c>
      <c r="U27" s="331"/>
    </row>
    <row r="28" spans="1:21" ht="13.5" thickBot="1" x14ac:dyDescent="0.35">
      <c r="A28" s="299" t="s">
        <v>121</v>
      </c>
      <c r="B28" s="300"/>
      <c r="C28" s="300"/>
      <c r="D28" s="298"/>
      <c r="E28" s="332">
        <v>7</v>
      </c>
      <c r="F28" s="333"/>
      <c r="G28" s="332">
        <v>7</v>
      </c>
      <c r="H28" s="333"/>
      <c r="I28" s="335">
        <v>5</v>
      </c>
      <c r="J28" s="334"/>
      <c r="K28" s="332">
        <v>4</v>
      </c>
      <c r="L28" s="333"/>
      <c r="M28" s="335">
        <v>4</v>
      </c>
      <c r="N28" s="334"/>
      <c r="O28" s="339">
        <v>4</v>
      </c>
      <c r="P28" s="332">
        <v>1</v>
      </c>
      <c r="Q28" s="333"/>
      <c r="R28" s="335">
        <v>1</v>
      </c>
      <c r="S28" s="334"/>
      <c r="T28" s="332">
        <v>1</v>
      </c>
      <c r="U28" s="333"/>
    </row>
    <row r="29" spans="1:21" x14ac:dyDescent="0.3">
      <c r="A29" s="6"/>
      <c r="B29" s="7"/>
      <c r="C29" s="7"/>
      <c r="D29" s="6"/>
      <c r="E29" s="108"/>
      <c r="F29" s="98"/>
      <c r="G29" s="113"/>
      <c r="H29" s="103"/>
      <c r="I29" s="114"/>
      <c r="J29" s="57"/>
      <c r="M29" s="118"/>
      <c r="N29" s="106"/>
      <c r="O29" s="10"/>
      <c r="P29" s="114"/>
      <c r="Q29" s="57"/>
      <c r="R29" s="114"/>
      <c r="S29" s="57"/>
      <c r="T29" s="114"/>
      <c r="U29" s="57"/>
    </row>
    <row r="30" spans="1:21" x14ac:dyDescent="0.3">
      <c r="A30" s="9"/>
      <c r="B30" s="7"/>
      <c r="C30" s="7"/>
      <c r="D30" s="6"/>
      <c r="E30" s="55"/>
      <c r="F30" s="56"/>
      <c r="I30" s="114"/>
      <c r="J30" s="57"/>
      <c r="K30" s="118"/>
      <c r="L30" s="106"/>
      <c r="M30" s="114"/>
      <c r="N30" s="57"/>
      <c r="O30" s="3"/>
      <c r="P30" s="114"/>
      <c r="Q30" s="57"/>
      <c r="R30" s="114"/>
      <c r="S30" s="57"/>
      <c r="T30" s="114"/>
      <c r="U30" s="57"/>
    </row>
    <row r="31" spans="1:21" ht="12.75" customHeight="1" x14ac:dyDescent="0.3">
      <c r="A31" s="9"/>
      <c r="B31" s="7"/>
      <c r="C31" s="7"/>
      <c r="D31" s="6"/>
      <c r="E31" s="55"/>
      <c r="F31" s="56"/>
      <c r="I31" s="114"/>
      <c r="J31" s="57"/>
      <c r="K31" s="119"/>
      <c r="L31" s="7"/>
      <c r="M31" s="114"/>
      <c r="N31" s="57"/>
      <c r="O31" s="3"/>
      <c r="P31" s="114"/>
      <c r="Q31" s="57"/>
      <c r="R31" s="114"/>
      <c r="S31" s="57"/>
      <c r="T31" s="114"/>
      <c r="U31" s="57"/>
    </row>
    <row r="32" spans="1:21" ht="12.75" customHeight="1" x14ac:dyDescent="0.3">
      <c r="A32" s="9"/>
      <c r="B32" s="7"/>
      <c r="C32" s="7"/>
      <c r="D32" s="6"/>
      <c r="E32" s="55"/>
      <c r="F32" s="56"/>
      <c r="I32" s="114"/>
      <c r="J32" s="57"/>
      <c r="M32" s="114"/>
      <c r="N32" s="57"/>
      <c r="O32" s="3"/>
      <c r="P32" s="114"/>
      <c r="Q32" s="57"/>
      <c r="R32" s="114"/>
      <c r="S32" s="57"/>
      <c r="T32" s="114"/>
      <c r="U32" s="57"/>
    </row>
    <row r="33" spans="1:21" ht="12.75" customHeight="1" x14ac:dyDescent="0.3">
      <c r="A33" s="9"/>
      <c r="B33" s="7"/>
      <c r="C33" s="7"/>
      <c r="D33" s="6"/>
      <c r="E33" s="55"/>
      <c r="F33" s="56"/>
      <c r="I33" s="114"/>
      <c r="J33" s="57"/>
      <c r="M33" s="114"/>
      <c r="N33" s="57"/>
      <c r="O33" s="3"/>
      <c r="P33" s="114"/>
      <c r="Q33" s="57"/>
      <c r="R33" s="114"/>
      <c r="S33" s="57"/>
      <c r="T33" s="114"/>
      <c r="U33" s="57"/>
    </row>
    <row r="34" spans="1:21" ht="12.75" customHeight="1" x14ac:dyDescent="0.3">
      <c r="A34" s="9"/>
      <c r="B34" s="7"/>
      <c r="C34" s="7"/>
      <c r="D34" s="6"/>
      <c r="E34" s="55"/>
      <c r="F34" s="56"/>
      <c r="I34" s="114"/>
      <c r="J34" s="57"/>
      <c r="M34" s="114"/>
      <c r="N34" s="57"/>
      <c r="O34" s="3"/>
      <c r="P34" s="114"/>
      <c r="Q34" s="57"/>
      <c r="R34" s="114"/>
      <c r="S34" s="57"/>
      <c r="T34" s="114"/>
      <c r="U34" s="57"/>
    </row>
    <row r="35" spans="1:21" ht="12.75" customHeight="1" x14ac:dyDescent="0.3">
      <c r="A35" s="9"/>
      <c r="B35" s="7"/>
      <c r="C35" s="7"/>
      <c r="D35" s="6"/>
      <c r="E35" s="55"/>
      <c r="F35" s="56"/>
      <c r="I35" s="114"/>
      <c r="J35" s="57"/>
      <c r="M35" s="114"/>
      <c r="N35" s="57"/>
      <c r="O35" s="3"/>
      <c r="P35" s="114"/>
      <c r="Q35" s="57"/>
      <c r="R35" s="114"/>
      <c r="S35" s="57"/>
      <c r="T35" s="114"/>
      <c r="U35" s="57"/>
    </row>
    <row r="36" spans="1:21" x14ac:dyDescent="0.3">
      <c r="A36" s="9"/>
      <c r="B36" s="7"/>
      <c r="C36" s="7"/>
      <c r="D36" s="6"/>
      <c r="E36" s="55"/>
      <c r="F36" s="56"/>
      <c r="I36" s="114"/>
      <c r="J36" s="57"/>
      <c r="M36" s="114"/>
      <c r="N36" s="57"/>
      <c r="O36" s="3"/>
      <c r="P36" s="114"/>
      <c r="Q36" s="57"/>
      <c r="R36" s="114"/>
      <c r="S36" s="57"/>
      <c r="T36" s="114"/>
      <c r="U36" s="57"/>
    </row>
    <row r="37" spans="1:21" s="1" customFormat="1" x14ac:dyDescent="0.3">
      <c r="A37" s="8"/>
      <c r="B37" s="7"/>
      <c r="C37" s="7"/>
      <c r="D37" s="6"/>
      <c r="E37" s="109"/>
      <c r="F37" s="99"/>
      <c r="H37" s="104"/>
      <c r="I37" s="114"/>
      <c r="J37" s="57"/>
      <c r="K37" s="115"/>
      <c r="L37" s="104"/>
      <c r="M37" s="115"/>
      <c r="N37" s="104"/>
      <c r="O37" s="3"/>
      <c r="P37" s="114"/>
      <c r="Q37" s="57"/>
      <c r="R37" s="114"/>
      <c r="S37" s="57"/>
      <c r="T37" s="114"/>
      <c r="U37" s="57"/>
    </row>
    <row r="38" spans="1:21" s="1" customFormat="1" x14ac:dyDescent="0.3">
      <c r="A38" s="9"/>
      <c r="B38" s="7"/>
      <c r="C38" s="7"/>
      <c r="D38" s="6"/>
      <c r="E38" s="55"/>
      <c r="F38" s="56"/>
      <c r="G38" s="115"/>
      <c r="H38" s="57"/>
      <c r="I38" s="111"/>
      <c r="J38" s="11"/>
      <c r="K38" s="114"/>
      <c r="L38" s="57"/>
      <c r="M38" s="114"/>
      <c r="N38" s="57"/>
      <c r="O38" s="3"/>
      <c r="P38" s="111"/>
      <c r="Q38" s="11"/>
      <c r="R38" s="111"/>
      <c r="S38" s="11"/>
      <c r="T38" s="111"/>
      <c r="U38" s="11"/>
    </row>
    <row r="39" spans="1:21" s="1" customFormat="1" ht="15" x14ac:dyDescent="0.3">
      <c r="A39" s="4"/>
      <c r="B39" s="7"/>
      <c r="C39" s="7"/>
      <c r="D39" s="6"/>
      <c r="E39" s="110"/>
      <c r="F39" s="100"/>
      <c r="G39" s="116"/>
      <c r="H39" s="105"/>
      <c r="I39" s="111"/>
      <c r="J39" s="11"/>
      <c r="K39" s="116"/>
      <c r="L39" s="105"/>
      <c r="M39" s="120"/>
      <c r="N39" s="107"/>
      <c r="O39" s="2"/>
      <c r="P39" s="111"/>
      <c r="Q39" s="11"/>
      <c r="R39" s="111"/>
      <c r="S39" s="11"/>
      <c r="T39" s="111"/>
      <c r="U39" s="11"/>
    </row>
    <row r="40" spans="1:21" s="1" customFormat="1" x14ac:dyDescent="0.3">
      <c r="A40"/>
      <c r="B40" s="63"/>
      <c r="C40" s="63"/>
      <c r="D40" s="19"/>
      <c r="E40" s="111"/>
      <c r="F40" s="11"/>
      <c r="G40" s="114"/>
      <c r="H40" s="57"/>
      <c r="I40" s="111"/>
      <c r="J40" s="11"/>
      <c r="K40" s="114"/>
      <c r="L40" s="57"/>
      <c r="M40" s="120"/>
      <c r="N40" s="107"/>
      <c r="O40" s="2"/>
      <c r="P40" s="111"/>
      <c r="Q40" s="11"/>
      <c r="R40" s="111"/>
      <c r="S40" s="11"/>
      <c r="T40" s="111"/>
      <c r="U40" s="11"/>
    </row>
    <row r="41" spans="1:21" s="1" customFormat="1" x14ac:dyDescent="0.3">
      <c r="A41"/>
      <c r="B41" s="57"/>
      <c r="C41" s="57"/>
      <c r="E41" s="111"/>
      <c r="F41" s="11"/>
      <c r="G41" s="114"/>
      <c r="H41" s="57"/>
      <c r="I41" s="111"/>
      <c r="J41" s="11"/>
      <c r="K41" s="114"/>
      <c r="L41" s="57"/>
      <c r="M41" s="120"/>
      <c r="N41" s="107"/>
      <c r="O41" s="2"/>
      <c r="P41" s="111"/>
      <c r="Q41" s="11"/>
      <c r="R41" s="111"/>
      <c r="S41" s="11"/>
      <c r="T41" s="111"/>
      <c r="U41" s="11"/>
    </row>
    <row r="42" spans="1:21" s="1" customFormat="1" x14ac:dyDescent="0.3">
      <c r="A42"/>
      <c r="B42" s="57"/>
      <c r="C42" s="57"/>
      <c r="E42" s="111"/>
      <c r="F42" s="11"/>
      <c r="G42" s="114"/>
      <c r="H42" s="57"/>
      <c r="I42" s="111"/>
      <c r="J42" s="11"/>
      <c r="K42" s="114"/>
      <c r="L42" s="57"/>
      <c r="M42" s="120"/>
      <c r="N42" s="107"/>
      <c r="O42" s="2"/>
      <c r="P42" s="111"/>
      <c r="Q42" s="11"/>
      <c r="R42" s="111"/>
      <c r="S42" s="11"/>
      <c r="T42" s="111"/>
      <c r="U42" s="11"/>
    </row>
    <row r="43" spans="1:21" s="1" customFormat="1" x14ac:dyDescent="0.3">
      <c r="A43"/>
      <c r="B43" s="57"/>
      <c r="C43" s="57"/>
      <c r="E43" s="111"/>
      <c r="F43" s="11"/>
      <c r="G43" s="114"/>
      <c r="H43" s="57"/>
      <c r="I43" s="111"/>
      <c r="J43" s="11"/>
      <c r="K43" s="114"/>
      <c r="L43" s="57"/>
      <c r="M43" s="120"/>
      <c r="N43" s="107"/>
      <c r="O43" s="2"/>
      <c r="P43" s="111"/>
      <c r="Q43" s="11"/>
      <c r="R43" s="111"/>
      <c r="S43" s="11"/>
      <c r="T43" s="111"/>
      <c r="U43" s="11"/>
    </row>
    <row r="44" spans="1:21" s="1" customFormat="1" x14ac:dyDescent="0.3">
      <c r="A44"/>
      <c r="B44" s="57"/>
      <c r="C44" s="57"/>
      <c r="E44" s="111"/>
      <c r="F44" s="11"/>
      <c r="G44" s="114"/>
      <c r="H44" s="57"/>
      <c r="I44" s="111"/>
      <c r="J44" s="11"/>
      <c r="K44" s="114"/>
      <c r="L44" s="57"/>
      <c r="M44" s="120"/>
      <c r="N44" s="107"/>
      <c r="O44" s="2"/>
      <c r="P44" s="306" t="s">
        <v>23</v>
      </c>
      <c r="Q44" s="11"/>
      <c r="R44" s="111"/>
      <c r="S44" s="11"/>
      <c r="T44" s="111"/>
      <c r="U44" s="11"/>
    </row>
    <row r="45" spans="1:21" s="1" customFormat="1" x14ac:dyDescent="0.3">
      <c r="A45"/>
      <c r="B45" s="57"/>
      <c r="C45" s="57"/>
      <c r="E45" s="111"/>
      <c r="F45" s="11"/>
      <c r="G45" s="114"/>
      <c r="H45" s="57"/>
      <c r="I45" s="111"/>
      <c r="J45" s="11"/>
      <c r="K45" s="114"/>
      <c r="L45" s="57"/>
      <c r="M45" s="120"/>
      <c r="N45" s="107"/>
      <c r="O45" s="2"/>
      <c r="P45" s="111"/>
      <c r="Q45" s="11"/>
      <c r="R45" s="111"/>
      <c r="S45" s="11"/>
      <c r="T45" s="111"/>
      <c r="U45" s="11"/>
    </row>
  </sheetData>
  <sortState xmlns:xlrd2="http://schemas.microsoft.com/office/spreadsheetml/2017/richdata2" ref="A3:U23">
    <sortCondition descending="1" ref="E3:E23"/>
  </sortState>
  <mergeCells count="9">
    <mergeCell ref="A1:U1"/>
    <mergeCell ref="E2:F2"/>
    <mergeCell ref="G2:H2"/>
    <mergeCell ref="K2:L2"/>
    <mergeCell ref="M2:N2"/>
    <mergeCell ref="P2:Q2"/>
    <mergeCell ref="R2:S2"/>
    <mergeCell ref="T2:U2"/>
    <mergeCell ref="I2:J2"/>
  </mergeCells>
  <conditionalFormatting sqref="A3:U23">
    <cfRule type="expression" dxfId="844" priority="1743">
      <formula>MOD(ROW(),2)=0</formula>
    </cfRule>
  </conditionalFormatting>
  <conditionalFormatting sqref="E3:E23">
    <cfRule type="top10" dxfId="843" priority="38" percent="1" rank="25"/>
    <cfRule type="aboveAverage" dxfId="842" priority="1676" stopIfTrue="1"/>
  </conditionalFormatting>
  <conditionalFormatting sqref="F3:F23 H3:H23 J3:J23 L3:L23 N3:N23 Q3:Q23 S3:S23 U3:U23">
    <cfRule type="containsText" priority="34" stopIfTrue="1" operator="containsText" text="AA">
      <formula>NOT(ISERROR(SEARCH("AA",F3)))</formula>
    </cfRule>
    <cfRule type="containsText" dxfId="841" priority="35" stopIfTrue="1" operator="containsText" text="A">
      <formula>NOT(ISERROR(SEARCH("A",F3)))</formula>
    </cfRule>
  </conditionalFormatting>
  <conditionalFormatting sqref="G3:G23">
    <cfRule type="top10" dxfId="840" priority="1677" percent="1" rank="25"/>
    <cfRule type="aboveAverage" dxfId="839" priority="1718" stopIfTrue="1"/>
  </conditionalFormatting>
  <conditionalFormatting sqref="I3:I23">
    <cfRule type="top10" dxfId="838" priority="1" percent="1" rank="25"/>
    <cfRule type="aboveAverage" dxfId="837" priority="2" stopIfTrue="1"/>
  </conditionalFormatting>
  <conditionalFormatting sqref="K3:K23">
    <cfRule type="top10" dxfId="836" priority="1714" percent="1" rank="25"/>
    <cfRule type="aboveAverage" dxfId="835" priority="1715" stopIfTrue="1"/>
  </conditionalFormatting>
  <conditionalFormatting sqref="M3:M23">
    <cfRule type="top10" dxfId="834" priority="1719" percent="1" rank="25"/>
    <cfRule type="aboveAverage" dxfId="833" priority="1722" stopIfTrue="1"/>
  </conditionalFormatting>
  <conditionalFormatting sqref="O3:O23">
    <cfRule type="top10" dxfId="832" priority="1723" percent="1" rank="25"/>
    <cfRule type="aboveAverage" dxfId="831" priority="1726" stopIfTrue="1"/>
  </conditionalFormatting>
  <conditionalFormatting sqref="P3:P23">
    <cfRule type="top10" dxfId="830" priority="1731" percent="1" rank="25"/>
    <cfRule type="aboveAverage" dxfId="829" priority="1734" stopIfTrue="1"/>
  </conditionalFormatting>
  <conditionalFormatting sqref="R3:R23">
    <cfRule type="top10" dxfId="828" priority="1735" percent="1" rank="25"/>
    <cfRule type="aboveAverage" dxfId="827" priority="1738" stopIfTrue="1"/>
  </conditionalFormatting>
  <conditionalFormatting sqref="T3:T23">
    <cfRule type="top10" dxfId="826" priority="1739" percent="1" rank="25"/>
    <cfRule type="aboveAverage" dxfId="825" priority="1742" stopIfTrue="1"/>
  </conditionalFormatting>
  <pageMargins left="0.5" right="0.5" top="0.5" bottom="0.5" header="0.3" footer="0.3"/>
  <pageSetup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D5C9290AA124449C085DF67CA11560" ma:contentTypeVersion="21" ma:contentTypeDescription="Create a new document." ma:contentTypeScope="" ma:versionID="14213eaaacb78547ecea1b2963c71fa5">
  <xsd:schema xmlns:xsd="http://www.w3.org/2001/XMLSchema" xmlns:xs="http://www.w3.org/2001/XMLSchema" xmlns:p="http://schemas.microsoft.com/office/2006/metadata/properties" xmlns:ns2="c53442ec-4808-48b0-8a21-a4f87f916786" xmlns:ns3="9c569f5b-b4a0-4508-b8bf-dad371dee728" targetNamespace="http://schemas.microsoft.com/office/2006/metadata/properties" ma:root="true" ma:fieldsID="39c38d198450e9f39620772f5357b634" ns2:_="" ns3:_="">
    <xsd:import namespace="c53442ec-4808-48b0-8a21-a4f87f916786"/>
    <xsd:import namespace="9c569f5b-b4a0-4508-b8bf-dad371dee7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442ec-4808-48b0-8a21-a4f87f91678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d32e6b88-7e58-47e6-81df-519f96d7cb47}" ma:internalName="TaxCatchAll" ma:showField="CatchAllData" ma:web="c53442ec-4808-48b0-8a21-a4f87f91678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569f5b-b4a0-4508-b8bf-dad371dee72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ab95b9-39aa-4b9d-a2e7-0451eedf9b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569f5b-b4a0-4508-b8bf-dad371dee728">
      <Terms xmlns="http://schemas.microsoft.com/office/infopath/2007/PartnerControls"/>
    </lcf76f155ced4ddcb4097134ff3c332f>
    <TaxCatchAll xmlns="c53442ec-4808-48b0-8a21-a4f87f9167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32C93-85EB-446F-A334-08F90F7E6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3442ec-4808-48b0-8a21-a4f87f916786"/>
    <ds:schemaRef ds:uri="9c569f5b-b4a0-4508-b8bf-dad371dee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7712F-074F-419E-936B-01DA79B06FFB}">
  <ds:schemaRefs>
    <ds:schemaRef ds:uri="http://schemas.openxmlformats.org/package/2006/metadata/core-properties"/>
    <ds:schemaRef ds:uri="c53442ec-4808-48b0-8a21-a4f87f91678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9c569f5b-b4a0-4508-b8bf-dad371dee728"/>
    <ds:schemaRef ds:uri="http://www.w3.org/XML/1998/namespace"/>
    <ds:schemaRef ds:uri="http://purl.org/dc/dcmitype/"/>
  </ds:schemaRefs>
</ds:datastoreItem>
</file>

<file path=customXml/itemProps3.xml><?xml version="1.0" encoding="utf-8"?>
<ds:datastoreItem xmlns:ds="http://schemas.openxmlformats.org/officeDocument/2006/customXml" ds:itemID="{168B68BB-167E-42A6-9BB4-E4C2BC72C4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45</vt:i4>
      </vt:variant>
    </vt:vector>
  </HeadingPairs>
  <TitlesOfParts>
    <vt:vector size="93" baseType="lpstr">
      <vt:lpstr>Corn REC Location Info</vt:lpstr>
      <vt:lpstr>County Location Info</vt:lpstr>
      <vt:lpstr>A group</vt:lpstr>
      <vt:lpstr>Early Corn Avg</vt:lpstr>
      <vt:lpstr>Early Corn Yld By Loc </vt:lpstr>
      <vt:lpstr>ECorn County</vt:lpstr>
      <vt:lpstr>ECorn Disease</vt:lpstr>
      <vt:lpstr>ECorn vs Strip Trials</vt:lpstr>
      <vt:lpstr>Med Corn Avg</vt:lpstr>
      <vt:lpstr>Med Corn Yld By Loc</vt:lpstr>
      <vt:lpstr>MCorn County</vt:lpstr>
      <vt:lpstr>MCorn Disease</vt:lpstr>
      <vt:lpstr>MCorn vs Strip Trials</vt:lpstr>
      <vt:lpstr>Full Corn Avg</vt:lpstr>
      <vt:lpstr>Full Corn Yld By Loc </vt:lpstr>
      <vt:lpstr>FCorn County</vt:lpstr>
      <vt:lpstr>FCorn Disease</vt:lpstr>
      <vt:lpstr>FCorn vs Strip Trials</vt:lpstr>
      <vt:lpstr>Corn Traits &amp; Entries</vt:lpstr>
      <vt:lpstr>Corn Company Contacts</vt:lpstr>
      <vt:lpstr>Corn Trait Abbr</vt:lpstr>
      <vt:lpstr>Early Corn Knoxville</vt:lpstr>
      <vt:lpstr>Med Corn Knoxville </vt:lpstr>
      <vt:lpstr>Full Corn Knoxville</vt:lpstr>
      <vt:lpstr>Early Corn Greeneville</vt:lpstr>
      <vt:lpstr>Med Corn Greeneville</vt:lpstr>
      <vt:lpstr>Full Corn Greeneville</vt:lpstr>
      <vt:lpstr>Early Corn Springfield_IR</vt:lpstr>
      <vt:lpstr>Med Corn Springfield_IR</vt:lpstr>
      <vt:lpstr>Full Corn Springfield_IR</vt:lpstr>
      <vt:lpstr>Early Corn Springfield_NIR</vt:lpstr>
      <vt:lpstr>Med Corn Springfield_NIR</vt:lpstr>
      <vt:lpstr>Full Corn Springfield_NIR</vt:lpstr>
      <vt:lpstr>Early Corn Spring Hill</vt:lpstr>
      <vt:lpstr>Med Corn Spring Hill</vt:lpstr>
      <vt:lpstr>Full Corn Spring Hill</vt:lpstr>
      <vt:lpstr>Early Corn Milan_IR</vt:lpstr>
      <vt:lpstr>Med Corn Milan_IR</vt:lpstr>
      <vt:lpstr>Full Corn Milan_IR</vt:lpstr>
      <vt:lpstr>Early Corn Milan_NIR</vt:lpstr>
      <vt:lpstr>Med Corn Milan_NIR</vt:lpstr>
      <vt:lpstr>Full Corn Milan_NIR</vt:lpstr>
      <vt:lpstr>Early Corn Jackson</vt:lpstr>
      <vt:lpstr>Med Corn Jackson</vt:lpstr>
      <vt:lpstr>Full Corn Jackson</vt:lpstr>
      <vt:lpstr>Early Corn Memphis</vt:lpstr>
      <vt:lpstr>Med Corn Memphis</vt:lpstr>
      <vt:lpstr>Full Corn Memphis</vt:lpstr>
      <vt:lpstr>'Corn Company Contacts'!Print_Area</vt:lpstr>
      <vt:lpstr>'Corn REC Location Info'!Print_Area</vt:lpstr>
      <vt:lpstr>'Corn Trait Abbr'!Print_Area</vt:lpstr>
      <vt:lpstr>'Corn Traits &amp; Entries'!Print_Area</vt:lpstr>
      <vt:lpstr>'Early Corn Avg'!Print_Area</vt:lpstr>
      <vt:lpstr>'Early Corn Knoxville'!Print_Area</vt:lpstr>
      <vt:lpstr>'Early Corn Memphis'!Print_Area</vt:lpstr>
      <vt:lpstr>'Early Corn Milan_IR'!Print_Area</vt:lpstr>
      <vt:lpstr>'Early Corn Milan_NIR'!Print_Area</vt:lpstr>
      <vt:lpstr>'Early Corn Yld By Loc '!Print_Area</vt:lpstr>
      <vt:lpstr>'ECorn County'!Print_Area</vt:lpstr>
      <vt:lpstr>'ECorn Disease'!Print_Area</vt:lpstr>
      <vt:lpstr>'ECorn vs Strip Trials'!Print_Area</vt:lpstr>
      <vt:lpstr>'FCorn County'!Print_Area</vt:lpstr>
      <vt:lpstr>'FCorn Disease'!Print_Area</vt:lpstr>
      <vt:lpstr>'FCorn vs Strip Trials'!Print_Area</vt:lpstr>
      <vt:lpstr>'Full Corn Avg'!Print_Area</vt:lpstr>
      <vt:lpstr>'Full Corn Greeneville'!Print_Area</vt:lpstr>
      <vt:lpstr>'Full Corn Jackson'!Print_Area</vt:lpstr>
      <vt:lpstr>'Full Corn Knoxville'!Print_Area</vt:lpstr>
      <vt:lpstr>'Full Corn Memphis'!Print_Area</vt:lpstr>
      <vt:lpstr>'Full Corn Milan_IR'!Print_Area</vt:lpstr>
      <vt:lpstr>'Full Corn Milan_NIR'!Print_Area</vt:lpstr>
      <vt:lpstr>'Full Corn Spring Hill'!Print_Area</vt:lpstr>
      <vt:lpstr>'Full Corn Springfield_IR'!Print_Area</vt:lpstr>
      <vt:lpstr>'Full Corn Springfield_NIR'!Print_Area</vt:lpstr>
      <vt:lpstr>'Full Corn Yld By Loc '!Print_Area</vt:lpstr>
      <vt:lpstr>'MCorn County'!Print_Area</vt:lpstr>
      <vt:lpstr>'MCorn Disease'!Print_Area</vt:lpstr>
      <vt:lpstr>'MCorn vs Strip Trials'!Print_Area</vt:lpstr>
      <vt:lpstr>'Med Corn Avg'!Print_Area</vt:lpstr>
      <vt:lpstr>'Med Corn Greeneville'!Print_Area</vt:lpstr>
      <vt:lpstr>'Med Corn Jackson'!Print_Area</vt:lpstr>
      <vt:lpstr>'Med Corn Knoxville '!Print_Area</vt:lpstr>
      <vt:lpstr>'Med Corn Memphis'!Print_Area</vt:lpstr>
      <vt:lpstr>'Med Corn Milan_IR'!Print_Area</vt:lpstr>
      <vt:lpstr>'Med Corn Milan_NIR'!Print_Area</vt:lpstr>
      <vt:lpstr>'Med Corn Spring Hill'!Print_Area</vt:lpstr>
      <vt:lpstr>'Med Corn Springfield_IR'!Print_Area</vt:lpstr>
      <vt:lpstr>'Med Corn Springfield_NIR'!Print_Area</vt:lpstr>
      <vt:lpstr>'Med Corn Yld By Loc'!Print_Area</vt:lpstr>
      <vt:lpstr>'A group'!Print_Titles</vt:lpstr>
      <vt:lpstr>'Corn Traits &amp; Entries'!Print_Titles</vt:lpstr>
      <vt:lpstr>'County Location Info'!Print_Titles</vt:lpstr>
      <vt:lpstr>VL_2020</vt:lpstr>
    </vt:vector>
  </TitlesOfParts>
  <Company>University of Tennessee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D. Johnson</dc:creator>
  <cp:lastModifiedBy>Sykes, Virginia Roseanna</cp:lastModifiedBy>
  <cp:lastPrinted>2024-10-31T19:57:54Z</cp:lastPrinted>
  <dcterms:created xsi:type="dcterms:W3CDTF">2003-11-14T13:04:45Z</dcterms:created>
  <dcterms:modified xsi:type="dcterms:W3CDTF">2024-10-31T19:57:54Z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0x010100F6D5C9290AA124449C085DF67CA11560</vt:lpwstr>
  </property>
  <property fmtid="{D5CDD505-2E9C-101B-9397-08002B2CF9AE}" pid="3" name="MediaServiceImageTags">
    <vt:lpwstr/>
  </property>
</Properties>
</file>